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BD Partyzánská 302, Bohumín Pudlov\DPS\6Rozpočet\Výkaz výměr\1Stavba\"/>
    </mc:Choice>
  </mc:AlternateContent>
  <bookViews>
    <workbookView xWindow="-105" yWindow="-105" windowWidth="20370" windowHeight="12810"/>
  </bookViews>
  <sheets>
    <sheet name="Rekapitulace stavby" sheetId="1" r:id="rId1"/>
    <sheet name="E.2.01.1. - Pozemní objek..." sheetId="2" r:id="rId2"/>
    <sheet name="E.2.01.2 - Zpevněná parko..." sheetId="3" r:id="rId3"/>
    <sheet name="E.2.01.3 - Oplocení" sheetId="4" r:id="rId4"/>
    <sheet name="E.2.01.4 - Oprava septiku" sheetId="5" r:id="rId5"/>
    <sheet name="E.2.01.5 - Zdravotechnika" sheetId="6" r:id="rId6"/>
    <sheet name="E.2.01.6 - Vytápění" sheetId="7" r:id="rId7"/>
    <sheet name="E.2.01.7 - Silnoproudá el..." sheetId="8" r:id="rId8"/>
    <sheet name="E.2.01.8 - Slaboroudá ele..." sheetId="9" r:id="rId9"/>
    <sheet name="VRN - Vedlejší rozpočtové..." sheetId="10" r:id="rId10"/>
    <sheet name="Pokyny pro vyplnění" sheetId="11" r:id="rId11"/>
  </sheets>
  <definedNames>
    <definedName name="_xlnm._FilterDatabase" localSheetId="1" hidden="1">'E.2.01.1. - Pozemní objek...'!$C$102:$K$1035</definedName>
    <definedName name="_xlnm._FilterDatabase" localSheetId="2" hidden="1">'E.2.01.2 - Zpevněná parko...'!$C$82:$K$153</definedName>
    <definedName name="_xlnm._FilterDatabase" localSheetId="3" hidden="1">'E.2.01.3 - Oplocení'!$C$83:$K$116</definedName>
    <definedName name="_xlnm._FilterDatabase" localSheetId="4" hidden="1">'E.2.01.4 - Oprava septiku'!$C$83:$K$121</definedName>
    <definedName name="_xlnm._FilterDatabase" localSheetId="5" hidden="1">'E.2.01.5 - Zdravotechnika'!$C$80:$K$84</definedName>
    <definedName name="_xlnm._FilterDatabase" localSheetId="6" hidden="1">'E.2.01.6 - Vytápění'!$C$80:$K$84</definedName>
    <definedName name="_xlnm._FilterDatabase" localSheetId="7" hidden="1">'E.2.01.7 - Silnoproudá el...'!$C$80:$K$84</definedName>
    <definedName name="_xlnm._FilterDatabase" localSheetId="8" hidden="1">'E.2.01.8 - Slaboroudá ele...'!$C$80:$K$84</definedName>
    <definedName name="_xlnm._FilterDatabase" localSheetId="9" hidden="1">'VRN - Vedlejší rozpočtové...'!$C$81:$K$103</definedName>
    <definedName name="_xlnm.Print_Titles" localSheetId="1">'E.2.01.1. - Pozemní objek...'!$102:$102</definedName>
    <definedName name="_xlnm.Print_Titles" localSheetId="2">'E.2.01.2 - Zpevněná parko...'!$82:$82</definedName>
    <definedName name="_xlnm.Print_Titles" localSheetId="3">'E.2.01.3 - Oplocení'!$83:$83</definedName>
    <definedName name="_xlnm.Print_Titles" localSheetId="4">'E.2.01.4 - Oprava septiku'!$83:$83</definedName>
    <definedName name="_xlnm.Print_Titles" localSheetId="5">'E.2.01.5 - Zdravotechnika'!$80:$80</definedName>
    <definedName name="_xlnm.Print_Titles" localSheetId="6">'E.2.01.6 - Vytápění'!$80:$80</definedName>
    <definedName name="_xlnm.Print_Titles" localSheetId="7">'E.2.01.7 - Silnoproudá el...'!$80:$80</definedName>
    <definedName name="_xlnm.Print_Titles" localSheetId="8">'E.2.01.8 - Slaboroudá ele...'!$80:$80</definedName>
    <definedName name="_xlnm.Print_Titles" localSheetId="0">'Rekapitulace stavby'!$52:$52</definedName>
    <definedName name="_xlnm.Print_Titles" localSheetId="9">'VRN - Vedlejší rozpočtové...'!$81:$81</definedName>
    <definedName name="_xlnm.Print_Area" localSheetId="1">'E.2.01.1. - Pozemní objek...'!$C$4:$J$39,'E.2.01.1. - Pozemní objek...'!$C$45:$J$84,'E.2.01.1. - Pozemní objek...'!$C$90:$K$1035</definedName>
    <definedName name="_xlnm.Print_Area" localSheetId="2">'E.2.01.2 - Zpevněná parko...'!$C$4:$J$39,'E.2.01.2 - Zpevněná parko...'!$C$45:$J$64,'E.2.01.2 - Zpevněná parko...'!$C$70:$K$153</definedName>
    <definedName name="_xlnm.Print_Area" localSheetId="3">'E.2.01.3 - Oplocení'!$C$4:$J$39,'E.2.01.3 - Oplocení'!$C$45:$J$65,'E.2.01.3 - Oplocení'!$C$71:$K$116</definedName>
    <definedName name="_xlnm.Print_Area" localSheetId="4">'E.2.01.4 - Oprava septiku'!$C$4:$J$39,'E.2.01.4 - Oprava septiku'!$C$45:$J$65,'E.2.01.4 - Oprava septiku'!$C$71:$K$121</definedName>
    <definedName name="_xlnm.Print_Area" localSheetId="5">'E.2.01.5 - Zdravotechnika'!$C$4:$J$39,'E.2.01.5 - Zdravotechnika'!$C$45:$J$62,'E.2.01.5 - Zdravotechnika'!$C$68:$K$84</definedName>
    <definedName name="_xlnm.Print_Area" localSheetId="6">'E.2.01.6 - Vytápění'!$C$4:$J$39,'E.2.01.6 - Vytápění'!$C$45:$J$62,'E.2.01.6 - Vytápění'!$C$68:$K$84</definedName>
    <definedName name="_xlnm.Print_Area" localSheetId="7">'E.2.01.7 - Silnoproudá el...'!$C$4:$J$39,'E.2.01.7 - Silnoproudá el...'!$C$45:$J$62,'E.2.01.7 - Silnoproudá el...'!$C$68:$K$84</definedName>
    <definedName name="_xlnm.Print_Area" localSheetId="8">'E.2.01.8 - Slaboroudá ele...'!$C$4:$J$39,'E.2.01.8 - Slaboroudá ele...'!$C$45:$J$62,'E.2.01.8 - Slaboroudá ele...'!$C$68:$K$84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stavby'!$C$42:$AQ$64</definedName>
    <definedName name="_xlnm.Print_Area" localSheetId="9">'VRN - Vedlejší rozpočtové...'!$C$4:$J$39,'VRN - Vedlejší rozpočtové...'!$C$45:$J$63,'VRN - Vedlejší rozpočtové...'!$C$69:$K$103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10" l="1"/>
  <c r="J36" i="10"/>
  <c r="AY63" i="1"/>
  <c r="J35" i="10"/>
  <c r="AX63" i="1" s="1"/>
  <c r="BI102" i="10"/>
  <c r="BH102" i="10"/>
  <c r="BG102" i="10"/>
  <c r="BE102" i="10"/>
  <c r="T102" i="10"/>
  <c r="R102" i="10"/>
  <c r="P102" i="10"/>
  <c r="BI99" i="10"/>
  <c r="BH99" i="10"/>
  <c r="BG99" i="10"/>
  <c r="BE99" i="10"/>
  <c r="T99" i="10"/>
  <c r="R99" i="10"/>
  <c r="P99" i="10"/>
  <c r="BI97" i="10"/>
  <c r="BH97" i="10"/>
  <c r="BG97" i="10"/>
  <c r="BE97" i="10"/>
  <c r="T97" i="10"/>
  <c r="R97" i="10"/>
  <c r="P97" i="10"/>
  <c r="BI95" i="10"/>
  <c r="BH95" i="10"/>
  <c r="BG95" i="10"/>
  <c r="BE95" i="10"/>
  <c r="T95" i="10"/>
  <c r="R95" i="10"/>
  <c r="P95" i="10"/>
  <c r="BI93" i="10"/>
  <c r="BH93" i="10"/>
  <c r="BG93" i="10"/>
  <c r="BE93" i="10"/>
  <c r="T93" i="10"/>
  <c r="R93" i="10"/>
  <c r="P93" i="10"/>
  <c r="BI91" i="10"/>
  <c r="BH91" i="10"/>
  <c r="BG91" i="10"/>
  <c r="BE91" i="10"/>
  <c r="T91" i="10"/>
  <c r="R91" i="10"/>
  <c r="P91" i="10"/>
  <c r="BI88" i="10"/>
  <c r="BH88" i="10"/>
  <c r="BG88" i="10"/>
  <c r="BE88" i="10"/>
  <c r="T88" i="10"/>
  <c r="R88" i="10"/>
  <c r="P88" i="10"/>
  <c r="BI85" i="10"/>
  <c r="BH85" i="10"/>
  <c r="BG85" i="10"/>
  <c r="BE85" i="10"/>
  <c r="T85" i="10"/>
  <c r="T84" i="10"/>
  <c r="R85" i="10"/>
  <c r="R84" i="10"/>
  <c r="P85" i="10"/>
  <c r="P84" i="10"/>
  <c r="J79" i="10"/>
  <c r="J78" i="10"/>
  <c r="F78" i="10"/>
  <c r="F76" i="10"/>
  <c r="E74" i="10"/>
  <c r="J55" i="10"/>
  <c r="J54" i="10"/>
  <c r="F54" i="10"/>
  <c r="F52" i="10"/>
  <c r="E50" i="10"/>
  <c r="J18" i="10"/>
  <c r="E18" i="10"/>
  <c r="F79" i="10" s="1"/>
  <c r="J17" i="10"/>
  <c r="J12" i="10"/>
  <c r="J52" i="10"/>
  <c r="E7" i="10"/>
  <c r="E72" i="10" s="1"/>
  <c r="J37" i="9"/>
  <c r="J36" i="9"/>
  <c r="AY62" i="1" s="1"/>
  <c r="J35" i="9"/>
  <c r="AX62" i="1"/>
  <c r="BI84" i="9"/>
  <c r="F37" i="9" s="1"/>
  <c r="BD62" i="1" s="1"/>
  <c r="BH84" i="9"/>
  <c r="BG84" i="9"/>
  <c r="BE84" i="9"/>
  <c r="T84" i="9"/>
  <c r="T83" i="9" s="1"/>
  <c r="T82" i="9" s="1"/>
  <c r="T81" i="9" s="1"/>
  <c r="R84" i="9"/>
  <c r="R83" i="9" s="1"/>
  <c r="R82" i="9" s="1"/>
  <c r="R81" i="9" s="1"/>
  <c r="P84" i="9"/>
  <c r="P83" i="9" s="1"/>
  <c r="P82" i="9" s="1"/>
  <c r="P81" i="9" s="1"/>
  <c r="AU62" i="1" s="1"/>
  <c r="J78" i="9"/>
  <c r="F77" i="9"/>
  <c r="F75" i="9"/>
  <c r="E73" i="9"/>
  <c r="J55" i="9"/>
  <c r="F54" i="9"/>
  <c r="F52" i="9"/>
  <c r="E50" i="9"/>
  <c r="J21" i="9"/>
  <c r="E21" i="9"/>
  <c r="J77" i="9"/>
  <c r="J20" i="9"/>
  <c r="J18" i="9"/>
  <c r="E18" i="9"/>
  <c r="F78" i="9"/>
  <c r="J17" i="9"/>
  <c r="J12" i="9"/>
  <c r="J52" i="9"/>
  <c r="E7" i="9"/>
  <c r="E71" i="9"/>
  <c r="J37" i="8"/>
  <c r="J36" i="8"/>
  <c r="AY61" i="1"/>
  <c r="J35" i="8"/>
  <c r="AX61" i="1" s="1"/>
  <c r="BI84" i="8"/>
  <c r="BH84" i="8"/>
  <c r="BG84" i="8"/>
  <c r="BE84" i="8"/>
  <c r="T84" i="8"/>
  <c r="T83" i="8"/>
  <c r="T82" i="8"/>
  <c r="T81" i="8" s="1"/>
  <c r="R84" i="8"/>
  <c r="R83" i="8"/>
  <c r="R82" i="8"/>
  <c r="R81" i="8" s="1"/>
  <c r="P84" i="8"/>
  <c r="P83" i="8"/>
  <c r="P82" i="8"/>
  <c r="P81" i="8" s="1"/>
  <c r="AU61" i="1" s="1"/>
  <c r="J78" i="8"/>
  <c r="F77" i="8"/>
  <c r="F75" i="8"/>
  <c r="E73" i="8"/>
  <c r="J55" i="8"/>
  <c r="F54" i="8"/>
  <c r="F52" i="8"/>
  <c r="E50" i="8"/>
  <c r="J21" i="8"/>
  <c r="E21" i="8"/>
  <c r="J77" i="8" s="1"/>
  <c r="J20" i="8"/>
  <c r="J18" i="8"/>
  <c r="E18" i="8"/>
  <c r="F55" i="8" s="1"/>
  <c r="J17" i="8"/>
  <c r="J12" i="8"/>
  <c r="J75" i="8"/>
  <c r="E7" i="8"/>
  <c r="E71" i="8"/>
  <c r="J37" i="7"/>
  <c r="J36" i="7"/>
  <c r="AY60" i="1" s="1"/>
  <c r="J35" i="7"/>
  <c r="AX60" i="1"/>
  <c r="BI84" i="7"/>
  <c r="F37" i="7" s="1"/>
  <c r="BD60" i="1" s="1"/>
  <c r="BH84" i="7"/>
  <c r="BG84" i="7"/>
  <c r="BE84" i="7"/>
  <c r="T84" i="7"/>
  <c r="T83" i="7" s="1"/>
  <c r="T82" i="7" s="1"/>
  <c r="T81" i="7" s="1"/>
  <c r="R84" i="7"/>
  <c r="R83" i="7" s="1"/>
  <c r="R82" i="7" s="1"/>
  <c r="R81" i="7" s="1"/>
  <c r="P84" i="7"/>
  <c r="P83" i="7" s="1"/>
  <c r="P82" i="7" s="1"/>
  <c r="P81" i="7" s="1"/>
  <c r="AU60" i="1" s="1"/>
  <c r="J78" i="7"/>
  <c r="J77" i="7"/>
  <c r="F77" i="7"/>
  <c r="F75" i="7"/>
  <c r="E73" i="7"/>
  <c r="J55" i="7"/>
  <c r="J54" i="7"/>
  <c r="F54" i="7"/>
  <c r="F52" i="7"/>
  <c r="E50" i="7"/>
  <c r="J18" i="7"/>
  <c r="E18" i="7"/>
  <c r="F78" i="7" s="1"/>
  <c r="J17" i="7"/>
  <c r="J12" i="7"/>
  <c r="J75" i="7"/>
  <c r="E7" i="7"/>
  <c r="E71" i="7"/>
  <c r="J37" i="6"/>
  <c r="J36" i="6"/>
  <c r="AY59" i="1" s="1"/>
  <c r="J35" i="6"/>
  <c r="AX59" i="1"/>
  <c r="BI84" i="6"/>
  <c r="F37" i="6" s="1"/>
  <c r="BD59" i="1" s="1"/>
  <c r="BH84" i="6"/>
  <c r="BG84" i="6"/>
  <c r="BE84" i="6"/>
  <c r="T84" i="6"/>
  <c r="T83" i="6" s="1"/>
  <c r="T82" i="6" s="1"/>
  <c r="T81" i="6" s="1"/>
  <c r="R84" i="6"/>
  <c r="R83" i="6" s="1"/>
  <c r="R82" i="6" s="1"/>
  <c r="R81" i="6" s="1"/>
  <c r="P84" i="6"/>
  <c r="P83" i="6" s="1"/>
  <c r="P82" i="6" s="1"/>
  <c r="P81" i="6" s="1"/>
  <c r="AU59" i="1" s="1"/>
  <c r="J78" i="6"/>
  <c r="F77" i="6"/>
  <c r="F75" i="6"/>
  <c r="E73" i="6"/>
  <c r="J55" i="6"/>
  <c r="F54" i="6"/>
  <c r="F52" i="6"/>
  <c r="E50" i="6"/>
  <c r="J21" i="6"/>
  <c r="E21" i="6"/>
  <c r="J77" i="6"/>
  <c r="J20" i="6"/>
  <c r="J18" i="6"/>
  <c r="E18" i="6"/>
  <c r="F78" i="6"/>
  <c r="J17" i="6"/>
  <c r="J12" i="6"/>
  <c r="J75" i="6"/>
  <c r="E7" i="6"/>
  <c r="E71" i="6"/>
  <c r="J37" i="5"/>
  <c r="J36" i="5"/>
  <c r="AY58" i="1"/>
  <c r="J35" i="5"/>
  <c r="AX58" i="1" s="1"/>
  <c r="BI120" i="5"/>
  <c r="BH120" i="5"/>
  <c r="BG120" i="5"/>
  <c r="BF120" i="5"/>
  <c r="T120" i="5"/>
  <c r="T119" i="5" s="1"/>
  <c r="R120" i="5"/>
  <c r="R119" i="5" s="1"/>
  <c r="P120" i="5"/>
  <c r="P119" i="5" s="1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3" i="5"/>
  <c r="BH103" i="5"/>
  <c r="BG103" i="5"/>
  <c r="BF103" i="5"/>
  <c r="T103" i="5"/>
  <c r="R103" i="5"/>
  <c r="P103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7" i="5"/>
  <c r="BH87" i="5"/>
  <c r="BG87" i="5"/>
  <c r="BF87" i="5"/>
  <c r="T87" i="5"/>
  <c r="T86" i="5" s="1"/>
  <c r="R87" i="5"/>
  <c r="R86" i="5"/>
  <c r="P87" i="5"/>
  <c r="P86" i="5" s="1"/>
  <c r="J81" i="5"/>
  <c r="J80" i="5"/>
  <c r="F80" i="5"/>
  <c r="F78" i="5"/>
  <c r="E76" i="5"/>
  <c r="J55" i="5"/>
  <c r="J54" i="5"/>
  <c r="F54" i="5"/>
  <c r="F52" i="5"/>
  <c r="E50" i="5"/>
  <c r="J18" i="5"/>
  <c r="E18" i="5"/>
  <c r="F55" i="5"/>
  <c r="J17" i="5"/>
  <c r="J12" i="5"/>
  <c r="J78" i="5" s="1"/>
  <c r="E7" i="5"/>
  <c r="E74" i="5"/>
  <c r="J37" i="4"/>
  <c r="J36" i="4"/>
  <c r="AY57" i="1"/>
  <c r="J35" i="4"/>
  <c r="AX57" i="1"/>
  <c r="BI115" i="4"/>
  <c r="BH115" i="4"/>
  <c r="BG115" i="4"/>
  <c r="BF115" i="4"/>
  <c r="T115" i="4"/>
  <c r="T114" i="4" s="1"/>
  <c r="R115" i="4"/>
  <c r="R114" i="4" s="1"/>
  <c r="P115" i="4"/>
  <c r="P114" i="4" s="1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T97" i="4"/>
  <c r="R98" i="4"/>
  <c r="R97" i="4" s="1"/>
  <c r="P98" i="4"/>
  <c r="P97" i="4" s="1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/>
  <c r="J17" i="4"/>
  <c r="J12" i="4"/>
  <c r="J78" i="4"/>
  <c r="E7" i="4"/>
  <c r="E74" i="4" s="1"/>
  <c r="J37" i="3"/>
  <c r="J36" i="3"/>
  <c r="AY56" i="1"/>
  <c r="J35" i="3"/>
  <c r="AX56" i="1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55" i="3"/>
  <c r="J17" i="3"/>
  <c r="J12" i="3"/>
  <c r="J77" i="3"/>
  <c r="E7" i="3"/>
  <c r="E48" i="3" s="1"/>
  <c r="J37" i="2"/>
  <c r="J36" i="2"/>
  <c r="AY55" i="1"/>
  <c r="J35" i="2"/>
  <c r="AX55" i="1"/>
  <c r="BI1034" i="2"/>
  <c r="BH1034" i="2"/>
  <c r="BG1034" i="2"/>
  <c r="BE1034" i="2"/>
  <c r="T1034" i="2"/>
  <c r="R1034" i="2"/>
  <c r="P1034" i="2"/>
  <c r="BI1032" i="2"/>
  <c r="BH1032" i="2"/>
  <c r="BG1032" i="2"/>
  <c r="BE1032" i="2"/>
  <c r="T1032" i="2"/>
  <c r="R1032" i="2"/>
  <c r="P1032" i="2"/>
  <c r="BI1030" i="2"/>
  <c r="BH1030" i="2"/>
  <c r="BG1030" i="2"/>
  <c r="BE1030" i="2"/>
  <c r="T1030" i="2"/>
  <c r="R1030" i="2"/>
  <c r="P1030" i="2"/>
  <c r="BI1028" i="2"/>
  <c r="BH1028" i="2"/>
  <c r="BG1028" i="2"/>
  <c r="BE1028" i="2"/>
  <c r="T1028" i="2"/>
  <c r="R1028" i="2"/>
  <c r="P1028" i="2"/>
  <c r="BI1026" i="2"/>
  <c r="BH1026" i="2"/>
  <c r="BG1026" i="2"/>
  <c r="BE1026" i="2"/>
  <c r="T1026" i="2"/>
  <c r="R1026" i="2"/>
  <c r="P1026" i="2"/>
  <c r="BI1024" i="2"/>
  <c r="BH1024" i="2"/>
  <c r="BG1024" i="2"/>
  <c r="BE1024" i="2"/>
  <c r="T1024" i="2"/>
  <c r="R1024" i="2"/>
  <c r="P1024" i="2"/>
  <c r="BI1022" i="2"/>
  <c r="BH1022" i="2"/>
  <c r="BG1022" i="2"/>
  <c r="BE1022" i="2"/>
  <c r="T1022" i="2"/>
  <c r="R1022" i="2"/>
  <c r="P1022" i="2"/>
  <c r="BI1021" i="2"/>
  <c r="BH1021" i="2"/>
  <c r="BG1021" i="2"/>
  <c r="BE1021" i="2"/>
  <c r="T1021" i="2"/>
  <c r="R1021" i="2"/>
  <c r="P1021" i="2"/>
  <c r="BI1018" i="2"/>
  <c r="BH1018" i="2"/>
  <c r="BG1018" i="2"/>
  <c r="BE1018" i="2"/>
  <c r="T1018" i="2"/>
  <c r="R1018" i="2"/>
  <c r="P1018" i="2"/>
  <c r="BI1016" i="2"/>
  <c r="BH1016" i="2"/>
  <c r="BG1016" i="2"/>
  <c r="BE1016" i="2"/>
  <c r="T1016" i="2"/>
  <c r="R1016" i="2"/>
  <c r="P1016" i="2"/>
  <c r="BI1014" i="2"/>
  <c r="BH1014" i="2"/>
  <c r="BG1014" i="2"/>
  <c r="BE1014" i="2"/>
  <c r="T1014" i="2"/>
  <c r="R1014" i="2"/>
  <c r="P1014" i="2"/>
  <c r="BI1012" i="2"/>
  <c r="BH1012" i="2"/>
  <c r="BG1012" i="2"/>
  <c r="BE1012" i="2"/>
  <c r="T1012" i="2"/>
  <c r="R1012" i="2"/>
  <c r="P1012" i="2"/>
  <c r="BI1010" i="2"/>
  <c r="BH1010" i="2"/>
  <c r="BG1010" i="2"/>
  <c r="BE1010" i="2"/>
  <c r="T1010" i="2"/>
  <c r="R1010" i="2"/>
  <c r="P1010" i="2"/>
  <c r="BI1007" i="2"/>
  <c r="BH1007" i="2"/>
  <c r="BG1007" i="2"/>
  <c r="BE1007" i="2"/>
  <c r="T1007" i="2"/>
  <c r="R1007" i="2"/>
  <c r="P1007" i="2"/>
  <c r="BI1005" i="2"/>
  <c r="BH1005" i="2"/>
  <c r="BG1005" i="2"/>
  <c r="BE1005" i="2"/>
  <c r="T1005" i="2"/>
  <c r="R1005" i="2"/>
  <c r="P1005" i="2"/>
  <c r="BI1003" i="2"/>
  <c r="BH1003" i="2"/>
  <c r="BG1003" i="2"/>
  <c r="BE1003" i="2"/>
  <c r="T1003" i="2"/>
  <c r="R1003" i="2"/>
  <c r="P1003" i="2"/>
  <c r="BI1001" i="2"/>
  <c r="BH1001" i="2"/>
  <c r="BG1001" i="2"/>
  <c r="BE1001" i="2"/>
  <c r="T1001" i="2"/>
  <c r="R1001" i="2"/>
  <c r="P1001" i="2"/>
  <c r="BI999" i="2"/>
  <c r="BH999" i="2"/>
  <c r="BG999" i="2"/>
  <c r="BE999" i="2"/>
  <c r="T999" i="2"/>
  <c r="R999" i="2"/>
  <c r="P999" i="2"/>
  <c r="BI997" i="2"/>
  <c r="BH997" i="2"/>
  <c r="BG997" i="2"/>
  <c r="BE997" i="2"/>
  <c r="T997" i="2"/>
  <c r="R997" i="2"/>
  <c r="P997" i="2"/>
  <c r="BI995" i="2"/>
  <c r="BH995" i="2"/>
  <c r="BG995" i="2"/>
  <c r="BE995" i="2"/>
  <c r="T995" i="2"/>
  <c r="R995" i="2"/>
  <c r="P995" i="2"/>
  <c r="BI993" i="2"/>
  <c r="BH993" i="2"/>
  <c r="BG993" i="2"/>
  <c r="BE993" i="2"/>
  <c r="T993" i="2"/>
  <c r="R993" i="2"/>
  <c r="P993" i="2"/>
  <c r="BI990" i="2"/>
  <c r="BH990" i="2"/>
  <c r="BG990" i="2"/>
  <c r="BE990" i="2"/>
  <c r="T990" i="2"/>
  <c r="R990" i="2"/>
  <c r="P990" i="2"/>
  <c r="BI987" i="2"/>
  <c r="BH987" i="2"/>
  <c r="BG987" i="2"/>
  <c r="BE987" i="2"/>
  <c r="T987" i="2"/>
  <c r="R987" i="2"/>
  <c r="P987" i="2"/>
  <c r="BI985" i="2"/>
  <c r="BH985" i="2"/>
  <c r="BG985" i="2"/>
  <c r="BE985" i="2"/>
  <c r="T985" i="2"/>
  <c r="R985" i="2"/>
  <c r="P985" i="2"/>
  <c r="BI984" i="2"/>
  <c r="BH984" i="2"/>
  <c r="BG984" i="2"/>
  <c r="BE984" i="2"/>
  <c r="T984" i="2"/>
  <c r="R984" i="2"/>
  <c r="P984" i="2"/>
  <c r="BI982" i="2"/>
  <c r="BH982" i="2"/>
  <c r="BG982" i="2"/>
  <c r="BE982" i="2"/>
  <c r="T982" i="2"/>
  <c r="R982" i="2"/>
  <c r="P982" i="2"/>
  <c r="BI968" i="2"/>
  <c r="BH968" i="2"/>
  <c r="BG968" i="2"/>
  <c r="BE968" i="2"/>
  <c r="T968" i="2"/>
  <c r="R968" i="2"/>
  <c r="P968" i="2"/>
  <c r="BI967" i="2"/>
  <c r="BH967" i="2"/>
  <c r="BG967" i="2"/>
  <c r="BE967" i="2"/>
  <c r="T967" i="2"/>
  <c r="R967" i="2"/>
  <c r="P967" i="2"/>
  <c r="BI965" i="2"/>
  <c r="BH965" i="2"/>
  <c r="BG965" i="2"/>
  <c r="BE965" i="2"/>
  <c r="T965" i="2"/>
  <c r="R965" i="2"/>
  <c r="P965" i="2"/>
  <c r="BI963" i="2"/>
  <c r="BH963" i="2"/>
  <c r="BG963" i="2"/>
  <c r="BE963" i="2"/>
  <c r="T963" i="2"/>
  <c r="R963" i="2"/>
  <c r="P963" i="2"/>
  <c r="BI961" i="2"/>
  <c r="BH961" i="2"/>
  <c r="BG961" i="2"/>
  <c r="BE961" i="2"/>
  <c r="T961" i="2"/>
  <c r="R961" i="2"/>
  <c r="P961" i="2"/>
  <c r="BI959" i="2"/>
  <c r="BH959" i="2"/>
  <c r="BG959" i="2"/>
  <c r="BE959" i="2"/>
  <c r="T959" i="2"/>
  <c r="R959" i="2"/>
  <c r="P959" i="2"/>
  <c r="BI957" i="2"/>
  <c r="BH957" i="2"/>
  <c r="BG957" i="2"/>
  <c r="BE957" i="2"/>
  <c r="T957" i="2"/>
  <c r="R957" i="2"/>
  <c r="P957" i="2"/>
  <c r="BI954" i="2"/>
  <c r="BH954" i="2"/>
  <c r="BG954" i="2"/>
  <c r="BE954" i="2"/>
  <c r="T954" i="2"/>
  <c r="R954" i="2"/>
  <c r="P954" i="2"/>
  <c r="BI952" i="2"/>
  <c r="BH952" i="2"/>
  <c r="BG952" i="2"/>
  <c r="BE952" i="2"/>
  <c r="T952" i="2"/>
  <c r="R952" i="2"/>
  <c r="P952" i="2"/>
  <c r="BI943" i="2"/>
  <c r="BH943" i="2"/>
  <c r="BG943" i="2"/>
  <c r="BE943" i="2"/>
  <c r="T943" i="2"/>
  <c r="R943" i="2"/>
  <c r="P943" i="2"/>
  <c r="BI941" i="2"/>
  <c r="BH941" i="2"/>
  <c r="BG941" i="2"/>
  <c r="BE941" i="2"/>
  <c r="T941" i="2"/>
  <c r="R941" i="2"/>
  <c r="P941" i="2"/>
  <c r="BI939" i="2"/>
  <c r="BH939" i="2"/>
  <c r="BG939" i="2"/>
  <c r="BE939" i="2"/>
  <c r="T939" i="2"/>
  <c r="R939" i="2"/>
  <c r="P939" i="2"/>
  <c r="BI937" i="2"/>
  <c r="BH937" i="2"/>
  <c r="BG937" i="2"/>
  <c r="BE937" i="2"/>
  <c r="T937" i="2"/>
  <c r="R937" i="2"/>
  <c r="P937" i="2"/>
  <c r="BI934" i="2"/>
  <c r="BH934" i="2"/>
  <c r="BG934" i="2"/>
  <c r="BE934" i="2"/>
  <c r="T934" i="2"/>
  <c r="R934" i="2"/>
  <c r="P934" i="2"/>
  <c r="BI930" i="2"/>
  <c r="BH930" i="2"/>
  <c r="BG930" i="2"/>
  <c r="BE930" i="2"/>
  <c r="T930" i="2"/>
  <c r="T929" i="2"/>
  <c r="R930" i="2"/>
  <c r="R929" i="2" s="1"/>
  <c r="P930" i="2"/>
  <c r="P929" i="2"/>
  <c r="BI927" i="2"/>
  <c r="BH927" i="2"/>
  <c r="BG927" i="2"/>
  <c r="BE927" i="2"/>
  <c r="T927" i="2"/>
  <c r="R927" i="2"/>
  <c r="P927" i="2"/>
  <c r="BI926" i="2"/>
  <c r="BH926" i="2"/>
  <c r="BG926" i="2"/>
  <c r="BE926" i="2"/>
  <c r="T926" i="2"/>
  <c r="R926" i="2"/>
  <c r="P926" i="2"/>
  <c r="BI924" i="2"/>
  <c r="BH924" i="2"/>
  <c r="BG924" i="2"/>
  <c r="BE924" i="2"/>
  <c r="T924" i="2"/>
  <c r="R924" i="2"/>
  <c r="P924" i="2"/>
  <c r="BI922" i="2"/>
  <c r="BH922" i="2"/>
  <c r="BG922" i="2"/>
  <c r="BE922" i="2"/>
  <c r="T922" i="2"/>
  <c r="R922" i="2"/>
  <c r="P922" i="2"/>
  <c r="BI920" i="2"/>
  <c r="BH920" i="2"/>
  <c r="BG920" i="2"/>
  <c r="BE920" i="2"/>
  <c r="T920" i="2"/>
  <c r="R920" i="2"/>
  <c r="P920" i="2"/>
  <c r="BI911" i="2"/>
  <c r="BH911" i="2"/>
  <c r="BG911" i="2"/>
  <c r="BE911" i="2"/>
  <c r="T911" i="2"/>
  <c r="R911" i="2"/>
  <c r="P911" i="2"/>
  <c r="BI909" i="2"/>
  <c r="BH909" i="2"/>
  <c r="BG909" i="2"/>
  <c r="BE909" i="2"/>
  <c r="T909" i="2"/>
  <c r="R909" i="2"/>
  <c r="P909" i="2"/>
  <c r="BI907" i="2"/>
  <c r="BH907" i="2"/>
  <c r="BG907" i="2"/>
  <c r="BE907" i="2"/>
  <c r="T907" i="2"/>
  <c r="R907" i="2"/>
  <c r="P907" i="2"/>
  <c r="BI905" i="2"/>
  <c r="BH905" i="2"/>
  <c r="BG905" i="2"/>
  <c r="BE905" i="2"/>
  <c r="T905" i="2"/>
  <c r="R905" i="2"/>
  <c r="P905" i="2"/>
  <c r="BI903" i="2"/>
  <c r="BH903" i="2"/>
  <c r="BG903" i="2"/>
  <c r="BE903" i="2"/>
  <c r="T903" i="2"/>
  <c r="R903" i="2"/>
  <c r="P903" i="2"/>
  <c r="BI901" i="2"/>
  <c r="BH901" i="2"/>
  <c r="BG901" i="2"/>
  <c r="BE901" i="2"/>
  <c r="T901" i="2"/>
  <c r="R901" i="2"/>
  <c r="P901" i="2"/>
  <c r="BI899" i="2"/>
  <c r="BH899" i="2"/>
  <c r="BG899" i="2"/>
  <c r="BE899" i="2"/>
  <c r="T899" i="2"/>
  <c r="R899" i="2"/>
  <c r="P899" i="2"/>
  <c r="BI896" i="2"/>
  <c r="BH896" i="2"/>
  <c r="BG896" i="2"/>
  <c r="BE896" i="2"/>
  <c r="T896" i="2"/>
  <c r="R896" i="2"/>
  <c r="P896" i="2"/>
  <c r="BI894" i="2"/>
  <c r="BH894" i="2"/>
  <c r="BG894" i="2"/>
  <c r="BE894" i="2"/>
  <c r="T894" i="2"/>
  <c r="R894" i="2"/>
  <c r="P894" i="2"/>
  <c r="BI892" i="2"/>
  <c r="BH892" i="2"/>
  <c r="BG892" i="2"/>
  <c r="BE892" i="2"/>
  <c r="T892" i="2"/>
  <c r="R892" i="2"/>
  <c r="P892" i="2"/>
  <c r="BI891" i="2"/>
  <c r="BH891" i="2"/>
  <c r="BG891" i="2"/>
  <c r="BE891" i="2"/>
  <c r="T891" i="2"/>
  <c r="R891" i="2"/>
  <c r="P891" i="2"/>
  <c r="BI886" i="2"/>
  <c r="BH886" i="2"/>
  <c r="BG886" i="2"/>
  <c r="BE886" i="2"/>
  <c r="T886" i="2"/>
  <c r="R886" i="2"/>
  <c r="P886" i="2"/>
  <c r="BI885" i="2"/>
  <c r="BH885" i="2"/>
  <c r="BG885" i="2"/>
  <c r="BE885" i="2"/>
  <c r="T885" i="2"/>
  <c r="R885" i="2"/>
  <c r="P885" i="2"/>
  <c r="BI883" i="2"/>
  <c r="BH883" i="2"/>
  <c r="BG883" i="2"/>
  <c r="BE883" i="2"/>
  <c r="T883" i="2"/>
  <c r="R883" i="2"/>
  <c r="P883" i="2"/>
  <c r="BI881" i="2"/>
  <c r="BH881" i="2"/>
  <c r="BG881" i="2"/>
  <c r="BE881" i="2"/>
  <c r="T881" i="2"/>
  <c r="R881" i="2"/>
  <c r="P881" i="2"/>
  <c r="BI879" i="2"/>
  <c r="BH879" i="2"/>
  <c r="BG879" i="2"/>
  <c r="BE879" i="2"/>
  <c r="T879" i="2"/>
  <c r="R879" i="2"/>
  <c r="P879" i="2"/>
  <c r="BI878" i="2"/>
  <c r="BH878" i="2"/>
  <c r="BG878" i="2"/>
  <c r="BE878" i="2"/>
  <c r="T878" i="2"/>
  <c r="R878" i="2"/>
  <c r="P878" i="2"/>
  <c r="BI876" i="2"/>
  <c r="BH876" i="2"/>
  <c r="BG876" i="2"/>
  <c r="BE876" i="2"/>
  <c r="T876" i="2"/>
  <c r="R876" i="2"/>
  <c r="P876" i="2"/>
  <c r="BI874" i="2"/>
  <c r="BH874" i="2"/>
  <c r="BG874" i="2"/>
  <c r="BE874" i="2"/>
  <c r="T874" i="2"/>
  <c r="R874" i="2"/>
  <c r="P874" i="2"/>
  <c r="BI873" i="2"/>
  <c r="BH873" i="2"/>
  <c r="BG873" i="2"/>
  <c r="BE873" i="2"/>
  <c r="T873" i="2"/>
  <c r="R873" i="2"/>
  <c r="P873" i="2"/>
  <c r="BI872" i="2"/>
  <c r="BH872" i="2"/>
  <c r="BG872" i="2"/>
  <c r="BE872" i="2"/>
  <c r="T872" i="2"/>
  <c r="R872" i="2"/>
  <c r="P872" i="2"/>
  <c r="BI871" i="2"/>
  <c r="BH871" i="2"/>
  <c r="BG871" i="2"/>
  <c r="BE871" i="2"/>
  <c r="T871" i="2"/>
  <c r="R871" i="2"/>
  <c r="P871" i="2"/>
  <c r="BI869" i="2"/>
  <c r="BH869" i="2"/>
  <c r="BG869" i="2"/>
  <c r="BE869" i="2"/>
  <c r="T869" i="2"/>
  <c r="R869" i="2"/>
  <c r="P869" i="2"/>
  <c r="BI867" i="2"/>
  <c r="BH867" i="2"/>
  <c r="BG867" i="2"/>
  <c r="BE867" i="2"/>
  <c r="T867" i="2"/>
  <c r="R867" i="2"/>
  <c r="P867" i="2"/>
  <c r="BI866" i="2"/>
  <c r="BH866" i="2"/>
  <c r="BG866" i="2"/>
  <c r="BE866" i="2"/>
  <c r="T866" i="2"/>
  <c r="R866" i="2"/>
  <c r="P866" i="2"/>
  <c r="BI864" i="2"/>
  <c r="BH864" i="2"/>
  <c r="BG864" i="2"/>
  <c r="BE864" i="2"/>
  <c r="T864" i="2"/>
  <c r="R864" i="2"/>
  <c r="P864" i="2"/>
  <c r="BI862" i="2"/>
  <c r="BH862" i="2"/>
  <c r="BG862" i="2"/>
  <c r="BE862" i="2"/>
  <c r="T862" i="2"/>
  <c r="R862" i="2"/>
  <c r="P862" i="2"/>
  <c r="BI860" i="2"/>
  <c r="BH860" i="2"/>
  <c r="BG860" i="2"/>
  <c r="BE860" i="2"/>
  <c r="T860" i="2"/>
  <c r="R860" i="2"/>
  <c r="P860" i="2"/>
  <c r="BI857" i="2"/>
  <c r="BH857" i="2"/>
  <c r="BG857" i="2"/>
  <c r="BE857" i="2"/>
  <c r="T857" i="2"/>
  <c r="R857" i="2"/>
  <c r="P857" i="2"/>
  <c r="BI855" i="2"/>
  <c r="BH855" i="2"/>
  <c r="BG855" i="2"/>
  <c r="BE855" i="2"/>
  <c r="T855" i="2"/>
  <c r="R855" i="2"/>
  <c r="P855" i="2"/>
  <c r="BI853" i="2"/>
  <c r="BH853" i="2"/>
  <c r="BG853" i="2"/>
  <c r="BE853" i="2"/>
  <c r="T853" i="2"/>
  <c r="R853" i="2"/>
  <c r="P853" i="2"/>
  <c r="BI851" i="2"/>
  <c r="BH851" i="2"/>
  <c r="BG851" i="2"/>
  <c r="BE851" i="2"/>
  <c r="T851" i="2"/>
  <c r="R851" i="2"/>
  <c r="P851" i="2"/>
  <c r="BI849" i="2"/>
  <c r="BH849" i="2"/>
  <c r="BG849" i="2"/>
  <c r="BE849" i="2"/>
  <c r="T849" i="2"/>
  <c r="R849" i="2"/>
  <c r="P849" i="2"/>
  <c r="BI847" i="2"/>
  <c r="BH847" i="2"/>
  <c r="BG847" i="2"/>
  <c r="BE847" i="2"/>
  <c r="T847" i="2"/>
  <c r="R847" i="2"/>
  <c r="P847" i="2"/>
  <c r="BI846" i="2"/>
  <c r="BH846" i="2"/>
  <c r="BG846" i="2"/>
  <c r="BE846" i="2"/>
  <c r="T846" i="2"/>
  <c r="R846" i="2"/>
  <c r="P846" i="2"/>
  <c r="BI845" i="2"/>
  <c r="BH845" i="2"/>
  <c r="BG845" i="2"/>
  <c r="BE845" i="2"/>
  <c r="T845" i="2"/>
  <c r="R845" i="2"/>
  <c r="P845" i="2"/>
  <c r="BI844" i="2"/>
  <c r="BH844" i="2"/>
  <c r="BG844" i="2"/>
  <c r="BE844" i="2"/>
  <c r="T844" i="2"/>
  <c r="R844" i="2"/>
  <c r="P844" i="2"/>
  <c r="BI843" i="2"/>
  <c r="BH843" i="2"/>
  <c r="BG843" i="2"/>
  <c r="BE843" i="2"/>
  <c r="T843" i="2"/>
  <c r="R843" i="2"/>
  <c r="P843" i="2"/>
  <c r="BI842" i="2"/>
  <c r="BH842" i="2"/>
  <c r="BG842" i="2"/>
  <c r="BE842" i="2"/>
  <c r="T842" i="2"/>
  <c r="R842" i="2"/>
  <c r="P842" i="2"/>
  <c r="BI841" i="2"/>
  <c r="BH841" i="2"/>
  <c r="BG841" i="2"/>
  <c r="BE841" i="2"/>
  <c r="T841" i="2"/>
  <c r="R841" i="2"/>
  <c r="P841" i="2"/>
  <c r="BI839" i="2"/>
  <c r="BH839" i="2"/>
  <c r="BG839" i="2"/>
  <c r="BE839" i="2"/>
  <c r="T839" i="2"/>
  <c r="R839" i="2"/>
  <c r="P839" i="2"/>
  <c r="BI838" i="2"/>
  <c r="BH838" i="2"/>
  <c r="BG838" i="2"/>
  <c r="BE838" i="2"/>
  <c r="T838" i="2"/>
  <c r="R838" i="2"/>
  <c r="P838" i="2"/>
  <c r="BI836" i="2"/>
  <c r="BH836" i="2"/>
  <c r="BG836" i="2"/>
  <c r="BE836" i="2"/>
  <c r="T836" i="2"/>
  <c r="R836" i="2"/>
  <c r="P836" i="2"/>
  <c r="BI835" i="2"/>
  <c r="BH835" i="2"/>
  <c r="BG835" i="2"/>
  <c r="BE835" i="2"/>
  <c r="T835" i="2"/>
  <c r="R835" i="2"/>
  <c r="P835" i="2"/>
  <c r="BI834" i="2"/>
  <c r="BH834" i="2"/>
  <c r="BG834" i="2"/>
  <c r="BE834" i="2"/>
  <c r="T834" i="2"/>
  <c r="R834" i="2"/>
  <c r="P834" i="2"/>
  <c r="BI832" i="2"/>
  <c r="BH832" i="2"/>
  <c r="BG832" i="2"/>
  <c r="BE832" i="2"/>
  <c r="T832" i="2"/>
  <c r="R832" i="2"/>
  <c r="P832" i="2"/>
  <c r="BI831" i="2"/>
  <c r="BH831" i="2"/>
  <c r="BG831" i="2"/>
  <c r="BE831" i="2"/>
  <c r="T831" i="2"/>
  <c r="R831" i="2"/>
  <c r="P831" i="2"/>
  <c r="BI829" i="2"/>
  <c r="BH829" i="2"/>
  <c r="BG829" i="2"/>
  <c r="BE829" i="2"/>
  <c r="T829" i="2"/>
  <c r="R829" i="2"/>
  <c r="P829" i="2"/>
  <c r="BI828" i="2"/>
  <c r="BH828" i="2"/>
  <c r="BG828" i="2"/>
  <c r="BE828" i="2"/>
  <c r="T828" i="2"/>
  <c r="R828" i="2"/>
  <c r="P828" i="2"/>
  <c r="BI826" i="2"/>
  <c r="BH826" i="2"/>
  <c r="BG826" i="2"/>
  <c r="BE826" i="2"/>
  <c r="T826" i="2"/>
  <c r="R826" i="2"/>
  <c r="P826" i="2"/>
  <c r="BI824" i="2"/>
  <c r="BH824" i="2"/>
  <c r="BG824" i="2"/>
  <c r="BE824" i="2"/>
  <c r="T824" i="2"/>
  <c r="R824" i="2"/>
  <c r="P824" i="2"/>
  <c r="BI822" i="2"/>
  <c r="BH822" i="2"/>
  <c r="BG822" i="2"/>
  <c r="BE822" i="2"/>
  <c r="T822" i="2"/>
  <c r="R822" i="2"/>
  <c r="P822" i="2"/>
  <c r="BI820" i="2"/>
  <c r="BH820" i="2"/>
  <c r="BG820" i="2"/>
  <c r="BE820" i="2"/>
  <c r="T820" i="2"/>
  <c r="R820" i="2"/>
  <c r="P820" i="2"/>
  <c r="BI819" i="2"/>
  <c r="BH819" i="2"/>
  <c r="BG819" i="2"/>
  <c r="BE819" i="2"/>
  <c r="T819" i="2"/>
  <c r="R819" i="2"/>
  <c r="P819" i="2"/>
  <c r="BI817" i="2"/>
  <c r="BH817" i="2"/>
  <c r="BG817" i="2"/>
  <c r="BE817" i="2"/>
  <c r="T817" i="2"/>
  <c r="R817" i="2"/>
  <c r="P817" i="2"/>
  <c r="BI816" i="2"/>
  <c r="BH816" i="2"/>
  <c r="BG816" i="2"/>
  <c r="BE816" i="2"/>
  <c r="T816" i="2"/>
  <c r="R816" i="2"/>
  <c r="P816" i="2"/>
  <c r="BI814" i="2"/>
  <c r="BH814" i="2"/>
  <c r="BG814" i="2"/>
  <c r="BE814" i="2"/>
  <c r="T814" i="2"/>
  <c r="R814" i="2"/>
  <c r="P814" i="2"/>
  <c r="BI813" i="2"/>
  <c r="BH813" i="2"/>
  <c r="BG813" i="2"/>
  <c r="BE813" i="2"/>
  <c r="T813" i="2"/>
  <c r="R813" i="2"/>
  <c r="P813" i="2"/>
  <c r="BI811" i="2"/>
  <c r="BH811" i="2"/>
  <c r="BG811" i="2"/>
  <c r="BE811" i="2"/>
  <c r="T811" i="2"/>
  <c r="R811" i="2"/>
  <c r="P811" i="2"/>
  <c r="BI810" i="2"/>
  <c r="BH810" i="2"/>
  <c r="BG810" i="2"/>
  <c r="BE810" i="2"/>
  <c r="T810" i="2"/>
  <c r="R810" i="2"/>
  <c r="P810" i="2"/>
  <c r="BI808" i="2"/>
  <c r="BH808" i="2"/>
  <c r="BG808" i="2"/>
  <c r="BE808" i="2"/>
  <c r="T808" i="2"/>
  <c r="R808" i="2"/>
  <c r="P808" i="2"/>
  <c r="BI806" i="2"/>
  <c r="BH806" i="2"/>
  <c r="BG806" i="2"/>
  <c r="BE806" i="2"/>
  <c r="T806" i="2"/>
  <c r="R806" i="2"/>
  <c r="P806" i="2"/>
  <c r="BI804" i="2"/>
  <c r="BH804" i="2"/>
  <c r="BG804" i="2"/>
  <c r="BE804" i="2"/>
  <c r="T804" i="2"/>
  <c r="R804" i="2"/>
  <c r="P804" i="2"/>
  <c r="BI801" i="2"/>
  <c r="BH801" i="2"/>
  <c r="BG801" i="2"/>
  <c r="BE801" i="2"/>
  <c r="T801" i="2"/>
  <c r="R801" i="2"/>
  <c r="P801" i="2"/>
  <c r="BI798" i="2"/>
  <c r="BH798" i="2"/>
  <c r="BG798" i="2"/>
  <c r="BE798" i="2"/>
  <c r="T798" i="2"/>
  <c r="R798" i="2"/>
  <c r="P798" i="2"/>
  <c r="BI796" i="2"/>
  <c r="BH796" i="2"/>
  <c r="BG796" i="2"/>
  <c r="BE796" i="2"/>
  <c r="T796" i="2"/>
  <c r="R796" i="2"/>
  <c r="P796" i="2"/>
  <c r="BI794" i="2"/>
  <c r="BH794" i="2"/>
  <c r="BG794" i="2"/>
  <c r="BE794" i="2"/>
  <c r="T794" i="2"/>
  <c r="R794" i="2"/>
  <c r="P794" i="2"/>
  <c r="BI792" i="2"/>
  <c r="BH792" i="2"/>
  <c r="BG792" i="2"/>
  <c r="BE792" i="2"/>
  <c r="T792" i="2"/>
  <c r="R792" i="2"/>
  <c r="P792" i="2"/>
  <c r="BI791" i="2"/>
  <c r="BH791" i="2"/>
  <c r="BG791" i="2"/>
  <c r="BE791" i="2"/>
  <c r="T791" i="2"/>
  <c r="R791" i="2"/>
  <c r="P791" i="2"/>
  <c r="BI789" i="2"/>
  <c r="BH789" i="2"/>
  <c r="BG789" i="2"/>
  <c r="BE789" i="2"/>
  <c r="T789" i="2"/>
  <c r="R789" i="2"/>
  <c r="P789" i="2"/>
  <c r="BI788" i="2"/>
  <c r="BH788" i="2"/>
  <c r="BG788" i="2"/>
  <c r="BE788" i="2"/>
  <c r="T788" i="2"/>
  <c r="R788" i="2"/>
  <c r="P788" i="2"/>
  <c r="BI786" i="2"/>
  <c r="BH786" i="2"/>
  <c r="BG786" i="2"/>
  <c r="BE786" i="2"/>
  <c r="T786" i="2"/>
  <c r="R786" i="2"/>
  <c r="P786" i="2"/>
  <c r="BI785" i="2"/>
  <c r="BH785" i="2"/>
  <c r="BG785" i="2"/>
  <c r="BE785" i="2"/>
  <c r="T785" i="2"/>
  <c r="R785" i="2"/>
  <c r="P785" i="2"/>
  <c r="BI783" i="2"/>
  <c r="BH783" i="2"/>
  <c r="BG783" i="2"/>
  <c r="BE783" i="2"/>
  <c r="T783" i="2"/>
  <c r="R783" i="2"/>
  <c r="P783" i="2"/>
  <c r="BI780" i="2"/>
  <c r="BH780" i="2"/>
  <c r="BG780" i="2"/>
  <c r="BE780" i="2"/>
  <c r="T780" i="2"/>
  <c r="R780" i="2"/>
  <c r="P780" i="2"/>
  <c r="BI777" i="2"/>
  <c r="BH777" i="2"/>
  <c r="BG777" i="2"/>
  <c r="BE777" i="2"/>
  <c r="T777" i="2"/>
  <c r="R777" i="2"/>
  <c r="P777" i="2"/>
  <c r="BI775" i="2"/>
  <c r="BH775" i="2"/>
  <c r="BG775" i="2"/>
  <c r="BE775" i="2"/>
  <c r="T775" i="2"/>
  <c r="R775" i="2"/>
  <c r="P775" i="2"/>
  <c r="BI773" i="2"/>
  <c r="BH773" i="2"/>
  <c r="BG773" i="2"/>
  <c r="BE773" i="2"/>
  <c r="T773" i="2"/>
  <c r="R773" i="2"/>
  <c r="P773" i="2"/>
  <c r="BI771" i="2"/>
  <c r="BH771" i="2"/>
  <c r="BG771" i="2"/>
  <c r="BE771" i="2"/>
  <c r="T771" i="2"/>
  <c r="R771" i="2"/>
  <c r="P771" i="2"/>
  <c r="BI769" i="2"/>
  <c r="BH769" i="2"/>
  <c r="BG769" i="2"/>
  <c r="BE769" i="2"/>
  <c r="T769" i="2"/>
  <c r="R769" i="2"/>
  <c r="P769" i="2"/>
  <c r="BI767" i="2"/>
  <c r="BH767" i="2"/>
  <c r="BG767" i="2"/>
  <c r="BE767" i="2"/>
  <c r="T767" i="2"/>
  <c r="R767" i="2"/>
  <c r="P767" i="2"/>
  <c r="BI765" i="2"/>
  <c r="BH765" i="2"/>
  <c r="BG765" i="2"/>
  <c r="BE765" i="2"/>
  <c r="T765" i="2"/>
  <c r="R765" i="2"/>
  <c r="P765" i="2"/>
  <c r="BI763" i="2"/>
  <c r="BH763" i="2"/>
  <c r="BG763" i="2"/>
  <c r="BE763" i="2"/>
  <c r="T763" i="2"/>
  <c r="R763" i="2"/>
  <c r="P763" i="2"/>
  <c r="BI760" i="2"/>
  <c r="BH760" i="2"/>
  <c r="BG760" i="2"/>
  <c r="BE760" i="2"/>
  <c r="T760" i="2"/>
  <c r="R760" i="2"/>
  <c r="P760" i="2"/>
  <c r="BI757" i="2"/>
  <c r="BH757" i="2"/>
  <c r="BG757" i="2"/>
  <c r="BE757" i="2"/>
  <c r="T757" i="2"/>
  <c r="R757" i="2"/>
  <c r="P757" i="2"/>
  <c r="BI755" i="2"/>
  <c r="BH755" i="2"/>
  <c r="BG755" i="2"/>
  <c r="BE755" i="2"/>
  <c r="T755" i="2"/>
  <c r="R755" i="2"/>
  <c r="P755" i="2"/>
  <c r="BI753" i="2"/>
  <c r="BH753" i="2"/>
  <c r="BG753" i="2"/>
  <c r="BE753" i="2"/>
  <c r="T753" i="2"/>
  <c r="R753" i="2"/>
  <c r="P753" i="2"/>
  <c r="BI750" i="2"/>
  <c r="BH750" i="2"/>
  <c r="BG750" i="2"/>
  <c r="BE750" i="2"/>
  <c r="T750" i="2"/>
  <c r="R750" i="2"/>
  <c r="P750" i="2"/>
  <c r="BI748" i="2"/>
  <c r="BH748" i="2"/>
  <c r="BG748" i="2"/>
  <c r="BE748" i="2"/>
  <c r="T748" i="2"/>
  <c r="R748" i="2"/>
  <c r="P748" i="2"/>
  <c r="BI746" i="2"/>
  <c r="BH746" i="2"/>
  <c r="BG746" i="2"/>
  <c r="BE746" i="2"/>
  <c r="T746" i="2"/>
  <c r="R746" i="2"/>
  <c r="P746" i="2"/>
  <c r="BI744" i="2"/>
  <c r="BH744" i="2"/>
  <c r="BG744" i="2"/>
  <c r="BE744" i="2"/>
  <c r="T744" i="2"/>
  <c r="R744" i="2"/>
  <c r="P744" i="2"/>
  <c r="BI742" i="2"/>
  <c r="BH742" i="2"/>
  <c r="BG742" i="2"/>
  <c r="BE742" i="2"/>
  <c r="T742" i="2"/>
  <c r="R742" i="2"/>
  <c r="P742" i="2"/>
  <c r="BI740" i="2"/>
  <c r="BH740" i="2"/>
  <c r="BG740" i="2"/>
  <c r="BE740" i="2"/>
  <c r="T740" i="2"/>
  <c r="R740" i="2"/>
  <c r="P740" i="2"/>
  <c r="BI738" i="2"/>
  <c r="BH738" i="2"/>
  <c r="BG738" i="2"/>
  <c r="BE738" i="2"/>
  <c r="T738" i="2"/>
  <c r="R738" i="2"/>
  <c r="P738" i="2"/>
  <c r="BI735" i="2"/>
  <c r="BH735" i="2"/>
  <c r="BG735" i="2"/>
  <c r="BE735" i="2"/>
  <c r="T735" i="2"/>
  <c r="R735" i="2"/>
  <c r="P735" i="2"/>
  <c r="BI733" i="2"/>
  <c r="BH733" i="2"/>
  <c r="BG733" i="2"/>
  <c r="BE733" i="2"/>
  <c r="T733" i="2"/>
  <c r="R733" i="2"/>
  <c r="P733" i="2"/>
  <c r="BI730" i="2"/>
  <c r="BH730" i="2"/>
  <c r="BG730" i="2"/>
  <c r="BE730" i="2"/>
  <c r="T730" i="2"/>
  <c r="R730" i="2"/>
  <c r="P730" i="2"/>
  <c r="BI727" i="2"/>
  <c r="BH727" i="2"/>
  <c r="BG727" i="2"/>
  <c r="BE727" i="2"/>
  <c r="T727" i="2"/>
  <c r="R727" i="2"/>
  <c r="P727" i="2"/>
  <c r="BI725" i="2"/>
  <c r="BH725" i="2"/>
  <c r="BG725" i="2"/>
  <c r="BE725" i="2"/>
  <c r="T725" i="2"/>
  <c r="R725" i="2"/>
  <c r="P725" i="2"/>
  <c r="BI722" i="2"/>
  <c r="BH722" i="2"/>
  <c r="BG722" i="2"/>
  <c r="BE722" i="2"/>
  <c r="T722" i="2"/>
  <c r="R722" i="2"/>
  <c r="P722" i="2"/>
  <c r="BI719" i="2"/>
  <c r="BH719" i="2"/>
  <c r="BG719" i="2"/>
  <c r="BE719" i="2"/>
  <c r="T719" i="2"/>
  <c r="R719" i="2"/>
  <c r="P719" i="2"/>
  <c r="BI713" i="2"/>
  <c r="BH713" i="2"/>
  <c r="BG713" i="2"/>
  <c r="BE713" i="2"/>
  <c r="T713" i="2"/>
  <c r="R713" i="2"/>
  <c r="P713" i="2"/>
  <c r="BI711" i="2"/>
  <c r="BH711" i="2"/>
  <c r="BG711" i="2"/>
  <c r="BE711" i="2"/>
  <c r="T711" i="2"/>
  <c r="R711" i="2"/>
  <c r="P711" i="2"/>
  <c r="BI708" i="2"/>
  <c r="BH708" i="2"/>
  <c r="BG708" i="2"/>
  <c r="BE708" i="2"/>
  <c r="T708" i="2"/>
  <c r="R708" i="2"/>
  <c r="P708" i="2"/>
  <c r="BI704" i="2"/>
  <c r="BH704" i="2"/>
  <c r="BG704" i="2"/>
  <c r="BE704" i="2"/>
  <c r="T704" i="2"/>
  <c r="R704" i="2"/>
  <c r="P704" i="2"/>
  <c r="BI697" i="2"/>
  <c r="BH697" i="2"/>
  <c r="BG697" i="2"/>
  <c r="BE697" i="2"/>
  <c r="T697" i="2"/>
  <c r="R697" i="2"/>
  <c r="P697" i="2"/>
  <c r="BI694" i="2"/>
  <c r="BH694" i="2"/>
  <c r="BG694" i="2"/>
  <c r="BE694" i="2"/>
  <c r="T694" i="2"/>
  <c r="R694" i="2"/>
  <c r="P694" i="2"/>
  <c r="BI692" i="2"/>
  <c r="BH692" i="2"/>
  <c r="BG692" i="2"/>
  <c r="BE692" i="2"/>
  <c r="T692" i="2"/>
  <c r="R692" i="2"/>
  <c r="P692" i="2"/>
  <c r="BI690" i="2"/>
  <c r="BH690" i="2"/>
  <c r="BG690" i="2"/>
  <c r="BE690" i="2"/>
  <c r="T690" i="2"/>
  <c r="R690" i="2"/>
  <c r="P690" i="2"/>
  <c r="BI687" i="2"/>
  <c r="BH687" i="2"/>
  <c r="BG687" i="2"/>
  <c r="BE687" i="2"/>
  <c r="T687" i="2"/>
  <c r="R687" i="2"/>
  <c r="P687" i="2"/>
  <c r="BI684" i="2"/>
  <c r="BH684" i="2"/>
  <c r="BG684" i="2"/>
  <c r="BE684" i="2"/>
  <c r="T684" i="2"/>
  <c r="R684" i="2"/>
  <c r="P684" i="2"/>
  <c r="BI681" i="2"/>
  <c r="BH681" i="2"/>
  <c r="BG681" i="2"/>
  <c r="BE681" i="2"/>
  <c r="T681" i="2"/>
  <c r="R681" i="2"/>
  <c r="P681" i="2"/>
  <c r="BI679" i="2"/>
  <c r="BH679" i="2"/>
  <c r="BG679" i="2"/>
  <c r="BE679" i="2"/>
  <c r="T679" i="2"/>
  <c r="R679" i="2"/>
  <c r="P679" i="2"/>
  <c r="BI676" i="2"/>
  <c r="BH676" i="2"/>
  <c r="BG676" i="2"/>
  <c r="BE676" i="2"/>
  <c r="T676" i="2"/>
  <c r="R676" i="2"/>
  <c r="P676" i="2"/>
  <c r="BI673" i="2"/>
  <c r="BH673" i="2"/>
  <c r="BG673" i="2"/>
  <c r="BE673" i="2"/>
  <c r="T673" i="2"/>
  <c r="R673" i="2"/>
  <c r="P673" i="2"/>
  <c r="BI670" i="2"/>
  <c r="BH670" i="2"/>
  <c r="BG670" i="2"/>
  <c r="BE670" i="2"/>
  <c r="T670" i="2"/>
  <c r="R670" i="2"/>
  <c r="P670" i="2"/>
  <c r="BI667" i="2"/>
  <c r="BH667" i="2"/>
  <c r="BG667" i="2"/>
  <c r="BE667" i="2"/>
  <c r="T667" i="2"/>
  <c r="R667" i="2"/>
  <c r="P667" i="2"/>
  <c r="BI665" i="2"/>
  <c r="BH665" i="2"/>
  <c r="BG665" i="2"/>
  <c r="BE665" i="2"/>
  <c r="T665" i="2"/>
  <c r="R665" i="2"/>
  <c r="P665" i="2"/>
  <c r="BI662" i="2"/>
  <c r="BH662" i="2"/>
  <c r="BG662" i="2"/>
  <c r="BE662" i="2"/>
  <c r="T662" i="2"/>
  <c r="R662" i="2"/>
  <c r="P662" i="2"/>
  <c r="BI660" i="2"/>
  <c r="BH660" i="2"/>
  <c r="BG660" i="2"/>
  <c r="BE660" i="2"/>
  <c r="T660" i="2"/>
  <c r="R660" i="2"/>
  <c r="P660" i="2"/>
  <c r="BI657" i="2"/>
  <c r="BH657" i="2"/>
  <c r="BG657" i="2"/>
  <c r="BE657" i="2"/>
  <c r="T657" i="2"/>
  <c r="R657" i="2"/>
  <c r="P657" i="2"/>
  <c r="BI655" i="2"/>
  <c r="BH655" i="2"/>
  <c r="BG655" i="2"/>
  <c r="BE655" i="2"/>
  <c r="T655" i="2"/>
  <c r="R655" i="2"/>
  <c r="P655" i="2"/>
  <c r="BI653" i="2"/>
  <c r="BH653" i="2"/>
  <c r="BG653" i="2"/>
  <c r="BE653" i="2"/>
  <c r="T653" i="2"/>
  <c r="R653" i="2"/>
  <c r="P653" i="2"/>
  <c r="BI651" i="2"/>
  <c r="BH651" i="2"/>
  <c r="BG651" i="2"/>
  <c r="BE651" i="2"/>
  <c r="T651" i="2"/>
  <c r="R651" i="2"/>
  <c r="P651" i="2"/>
  <c r="BI648" i="2"/>
  <c r="BH648" i="2"/>
  <c r="BG648" i="2"/>
  <c r="BE648" i="2"/>
  <c r="T648" i="2"/>
  <c r="R648" i="2"/>
  <c r="P648" i="2"/>
  <c r="BI646" i="2"/>
  <c r="BH646" i="2"/>
  <c r="BG646" i="2"/>
  <c r="BE646" i="2"/>
  <c r="T646" i="2"/>
  <c r="R646" i="2"/>
  <c r="P646" i="2"/>
  <c r="BI643" i="2"/>
  <c r="BH643" i="2"/>
  <c r="BG643" i="2"/>
  <c r="BE643" i="2"/>
  <c r="T643" i="2"/>
  <c r="R643" i="2"/>
  <c r="P643" i="2"/>
  <c r="BI641" i="2"/>
  <c r="BH641" i="2"/>
  <c r="BG641" i="2"/>
  <c r="BE641" i="2"/>
  <c r="T641" i="2"/>
  <c r="R641" i="2"/>
  <c r="P641" i="2"/>
  <c r="BI634" i="2"/>
  <c r="BH634" i="2"/>
  <c r="BG634" i="2"/>
  <c r="BE634" i="2"/>
  <c r="T634" i="2"/>
  <c r="R634" i="2"/>
  <c r="P634" i="2"/>
  <c r="BI632" i="2"/>
  <c r="BH632" i="2"/>
  <c r="BG632" i="2"/>
  <c r="BE632" i="2"/>
  <c r="T632" i="2"/>
  <c r="R632" i="2"/>
  <c r="P632" i="2"/>
  <c r="BI625" i="2"/>
  <c r="BH625" i="2"/>
  <c r="BG625" i="2"/>
  <c r="BE625" i="2"/>
  <c r="T625" i="2"/>
  <c r="R625" i="2"/>
  <c r="P625" i="2"/>
  <c r="BI622" i="2"/>
  <c r="BH622" i="2"/>
  <c r="BG622" i="2"/>
  <c r="BE622" i="2"/>
  <c r="T622" i="2"/>
  <c r="R622" i="2"/>
  <c r="P622" i="2"/>
  <c r="BI611" i="2"/>
  <c r="BH611" i="2"/>
  <c r="BG611" i="2"/>
  <c r="BE611" i="2"/>
  <c r="T611" i="2"/>
  <c r="R611" i="2"/>
  <c r="P611" i="2"/>
  <c r="BI600" i="2"/>
  <c r="BH600" i="2"/>
  <c r="BG600" i="2"/>
  <c r="BE600" i="2"/>
  <c r="T600" i="2"/>
  <c r="R600" i="2"/>
  <c r="P600" i="2"/>
  <c r="BI597" i="2"/>
  <c r="BH597" i="2"/>
  <c r="BG597" i="2"/>
  <c r="BE597" i="2"/>
  <c r="T597" i="2"/>
  <c r="R597" i="2"/>
  <c r="P597" i="2"/>
  <c r="BI595" i="2"/>
  <c r="BH595" i="2"/>
  <c r="BG595" i="2"/>
  <c r="BE595" i="2"/>
  <c r="T595" i="2"/>
  <c r="R595" i="2"/>
  <c r="P595" i="2"/>
  <c r="BI593" i="2"/>
  <c r="BH593" i="2"/>
  <c r="BG593" i="2"/>
  <c r="BE593" i="2"/>
  <c r="T593" i="2"/>
  <c r="R593" i="2"/>
  <c r="P593" i="2"/>
  <c r="BI591" i="2"/>
  <c r="BH591" i="2"/>
  <c r="BG591" i="2"/>
  <c r="BE591" i="2"/>
  <c r="T591" i="2"/>
  <c r="R591" i="2"/>
  <c r="P591" i="2"/>
  <c r="BI589" i="2"/>
  <c r="BH589" i="2"/>
  <c r="BG589" i="2"/>
  <c r="BE589" i="2"/>
  <c r="T589" i="2"/>
  <c r="R589" i="2"/>
  <c r="P589" i="2"/>
  <c r="BI587" i="2"/>
  <c r="BH587" i="2"/>
  <c r="BG587" i="2"/>
  <c r="BE587" i="2"/>
  <c r="T587" i="2"/>
  <c r="R587" i="2"/>
  <c r="P587" i="2"/>
  <c r="BI584" i="2"/>
  <c r="BH584" i="2"/>
  <c r="BG584" i="2"/>
  <c r="BE584" i="2"/>
  <c r="T584" i="2"/>
  <c r="R584" i="2"/>
  <c r="P584" i="2"/>
  <c r="BI582" i="2"/>
  <c r="BH582" i="2"/>
  <c r="BG582" i="2"/>
  <c r="BE582" i="2"/>
  <c r="T582" i="2"/>
  <c r="R582" i="2"/>
  <c r="P582" i="2"/>
  <c r="BI579" i="2"/>
  <c r="BH579" i="2"/>
  <c r="BG579" i="2"/>
  <c r="BE579" i="2"/>
  <c r="T579" i="2"/>
  <c r="R579" i="2"/>
  <c r="P579" i="2"/>
  <c r="BI577" i="2"/>
  <c r="BH577" i="2"/>
  <c r="BG577" i="2"/>
  <c r="BE577" i="2"/>
  <c r="T577" i="2"/>
  <c r="R577" i="2"/>
  <c r="P577" i="2"/>
  <c r="BI574" i="2"/>
  <c r="BH574" i="2"/>
  <c r="BG574" i="2"/>
  <c r="BE574" i="2"/>
  <c r="T574" i="2"/>
  <c r="R574" i="2"/>
  <c r="P574" i="2"/>
  <c r="BI572" i="2"/>
  <c r="BH572" i="2"/>
  <c r="BG572" i="2"/>
  <c r="BE572" i="2"/>
  <c r="T572" i="2"/>
  <c r="R572" i="2"/>
  <c r="P572" i="2"/>
  <c r="BI570" i="2"/>
  <c r="BH570" i="2"/>
  <c r="BG570" i="2"/>
  <c r="BE570" i="2"/>
  <c r="T570" i="2"/>
  <c r="R570" i="2"/>
  <c r="P570" i="2"/>
  <c r="BI567" i="2"/>
  <c r="BH567" i="2"/>
  <c r="BG567" i="2"/>
  <c r="BE567" i="2"/>
  <c r="T567" i="2"/>
  <c r="R567" i="2"/>
  <c r="P567" i="2"/>
  <c r="BI565" i="2"/>
  <c r="BH565" i="2"/>
  <c r="BG565" i="2"/>
  <c r="BE565" i="2"/>
  <c r="T565" i="2"/>
  <c r="R565" i="2"/>
  <c r="P565" i="2"/>
  <c r="BI562" i="2"/>
  <c r="BH562" i="2"/>
  <c r="BG562" i="2"/>
  <c r="BE562" i="2"/>
  <c r="T562" i="2"/>
  <c r="R562" i="2"/>
  <c r="P562" i="2"/>
  <c r="BI560" i="2"/>
  <c r="BH560" i="2"/>
  <c r="BG560" i="2"/>
  <c r="BE560" i="2"/>
  <c r="T560" i="2"/>
  <c r="R560" i="2"/>
  <c r="P560" i="2"/>
  <c r="BI558" i="2"/>
  <c r="BH558" i="2"/>
  <c r="BG558" i="2"/>
  <c r="BE558" i="2"/>
  <c r="T558" i="2"/>
  <c r="R558" i="2"/>
  <c r="P558" i="2"/>
  <c r="BI555" i="2"/>
  <c r="BH555" i="2"/>
  <c r="BG555" i="2"/>
  <c r="BE555" i="2"/>
  <c r="T555" i="2"/>
  <c r="R555" i="2"/>
  <c r="P555" i="2"/>
  <c r="BI552" i="2"/>
  <c r="BH552" i="2"/>
  <c r="BG552" i="2"/>
  <c r="BE552" i="2"/>
  <c r="T552" i="2"/>
  <c r="R552" i="2"/>
  <c r="P552" i="2"/>
  <c r="BI550" i="2"/>
  <c r="BH550" i="2"/>
  <c r="BG550" i="2"/>
  <c r="BE550" i="2"/>
  <c r="T550" i="2"/>
  <c r="R550" i="2"/>
  <c r="P550" i="2"/>
  <c r="BI547" i="2"/>
  <c r="BH547" i="2"/>
  <c r="BG547" i="2"/>
  <c r="BE547" i="2"/>
  <c r="T547" i="2"/>
  <c r="R547" i="2"/>
  <c r="P547" i="2"/>
  <c r="BI544" i="2"/>
  <c r="BH544" i="2"/>
  <c r="BG544" i="2"/>
  <c r="BE544" i="2"/>
  <c r="T544" i="2"/>
  <c r="R544" i="2"/>
  <c r="P544" i="2"/>
  <c r="BI540" i="2"/>
  <c r="BH540" i="2"/>
  <c r="BG540" i="2"/>
  <c r="BE540" i="2"/>
  <c r="T540" i="2"/>
  <c r="T539" i="2"/>
  <c r="R540" i="2"/>
  <c r="R539" i="2" s="1"/>
  <c r="P540" i="2"/>
  <c r="P539" i="2"/>
  <c r="BI537" i="2"/>
  <c r="BH537" i="2"/>
  <c r="BG537" i="2"/>
  <c r="BE537" i="2"/>
  <c r="T537" i="2"/>
  <c r="R537" i="2"/>
  <c r="P537" i="2"/>
  <c r="BI535" i="2"/>
  <c r="BH535" i="2"/>
  <c r="BG535" i="2"/>
  <c r="BE535" i="2"/>
  <c r="T535" i="2"/>
  <c r="R535" i="2"/>
  <c r="P535" i="2"/>
  <c r="BI533" i="2"/>
  <c r="BH533" i="2"/>
  <c r="BG533" i="2"/>
  <c r="BE533" i="2"/>
  <c r="T533" i="2"/>
  <c r="R533" i="2"/>
  <c r="P533" i="2"/>
  <c r="BI531" i="2"/>
  <c r="BH531" i="2"/>
  <c r="BG531" i="2"/>
  <c r="BE531" i="2"/>
  <c r="T531" i="2"/>
  <c r="R531" i="2"/>
  <c r="P531" i="2"/>
  <c r="BI529" i="2"/>
  <c r="BH529" i="2"/>
  <c r="BG529" i="2"/>
  <c r="BE529" i="2"/>
  <c r="T529" i="2"/>
  <c r="R529" i="2"/>
  <c r="P529" i="2"/>
  <c r="BI526" i="2"/>
  <c r="BH526" i="2"/>
  <c r="BG526" i="2"/>
  <c r="BE526" i="2"/>
  <c r="T526" i="2"/>
  <c r="R526" i="2"/>
  <c r="P526" i="2"/>
  <c r="BI524" i="2"/>
  <c r="BH524" i="2"/>
  <c r="BG524" i="2"/>
  <c r="BE524" i="2"/>
  <c r="T524" i="2"/>
  <c r="R524" i="2"/>
  <c r="P524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1" i="2"/>
  <c r="BH511" i="2"/>
  <c r="BG511" i="2"/>
  <c r="BE511" i="2"/>
  <c r="T511" i="2"/>
  <c r="R511" i="2"/>
  <c r="P511" i="2"/>
  <c r="BI509" i="2"/>
  <c r="BH509" i="2"/>
  <c r="BG509" i="2"/>
  <c r="BE509" i="2"/>
  <c r="T509" i="2"/>
  <c r="R509" i="2"/>
  <c r="P509" i="2"/>
  <c r="BI502" i="2"/>
  <c r="BH502" i="2"/>
  <c r="BG502" i="2"/>
  <c r="BE502" i="2"/>
  <c r="T502" i="2"/>
  <c r="R502" i="2"/>
  <c r="P502" i="2"/>
  <c r="BI500" i="2"/>
  <c r="BH500" i="2"/>
  <c r="BG500" i="2"/>
  <c r="BE500" i="2"/>
  <c r="T500" i="2"/>
  <c r="R500" i="2"/>
  <c r="P500" i="2"/>
  <c r="BI498" i="2"/>
  <c r="BH498" i="2"/>
  <c r="BG498" i="2"/>
  <c r="BE498" i="2"/>
  <c r="T498" i="2"/>
  <c r="R498" i="2"/>
  <c r="P498" i="2"/>
  <c r="BI496" i="2"/>
  <c r="BH496" i="2"/>
  <c r="BG496" i="2"/>
  <c r="BE496" i="2"/>
  <c r="T496" i="2"/>
  <c r="R496" i="2"/>
  <c r="P496" i="2"/>
  <c r="BI493" i="2"/>
  <c r="BH493" i="2"/>
  <c r="BG493" i="2"/>
  <c r="BE493" i="2"/>
  <c r="T493" i="2"/>
  <c r="R493" i="2"/>
  <c r="P493" i="2"/>
  <c r="BI491" i="2"/>
  <c r="BH491" i="2"/>
  <c r="BG491" i="2"/>
  <c r="BE491" i="2"/>
  <c r="T491" i="2"/>
  <c r="R491" i="2"/>
  <c r="P491" i="2"/>
  <c r="BI489" i="2"/>
  <c r="BH489" i="2"/>
  <c r="BG489" i="2"/>
  <c r="BE489" i="2"/>
  <c r="T489" i="2"/>
  <c r="R489" i="2"/>
  <c r="P489" i="2"/>
  <c r="BI486" i="2"/>
  <c r="BH486" i="2"/>
  <c r="BG486" i="2"/>
  <c r="BE486" i="2"/>
  <c r="T486" i="2"/>
  <c r="R486" i="2"/>
  <c r="P486" i="2"/>
  <c r="BI483" i="2"/>
  <c r="BH483" i="2"/>
  <c r="BG483" i="2"/>
  <c r="BE483" i="2"/>
  <c r="T483" i="2"/>
  <c r="R483" i="2"/>
  <c r="P483" i="2"/>
  <c r="BI480" i="2"/>
  <c r="BH480" i="2"/>
  <c r="BG480" i="2"/>
  <c r="BE480" i="2"/>
  <c r="T480" i="2"/>
  <c r="R480" i="2"/>
  <c r="P480" i="2"/>
  <c r="BI477" i="2"/>
  <c r="BH477" i="2"/>
  <c r="BG477" i="2"/>
  <c r="BE477" i="2"/>
  <c r="T477" i="2"/>
  <c r="R477" i="2"/>
  <c r="P477" i="2"/>
  <c r="BI474" i="2"/>
  <c r="BH474" i="2"/>
  <c r="BG474" i="2"/>
  <c r="BE474" i="2"/>
  <c r="T474" i="2"/>
  <c r="R474" i="2"/>
  <c r="P474" i="2"/>
  <c r="BI471" i="2"/>
  <c r="BH471" i="2"/>
  <c r="BG471" i="2"/>
  <c r="BE471" i="2"/>
  <c r="T471" i="2"/>
  <c r="R471" i="2"/>
  <c r="P471" i="2"/>
  <c r="BI469" i="2"/>
  <c r="BH469" i="2"/>
  <c r="BG469" i="2"/>
  <c r="BE469" i="2"/>
  <c r="T469" i="2"/>
  <c r="R469" i="2"/>
  <c r="P469" i="2"/>
  <c r="BI466" i="2"/>
  <c r="BH466" i="2"/>
  <c r="BG466" i="2"/>
  <c r="BE466" i="2"/>
  <c r="T466" i="2"/>
  <c r="R466" i="2"/>
  <c r="P466" i="2"/>
  <c r="BI463" i="2"/>
  <c r="BH463" i="2"/>
  <c r="BG463" i="2"/>
  <c r="BE463" i="2"/>
  <c r="T463" i="2"/>
  <c r="R463" i="2"/>
  <c r="P463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51" i="2"/>
  <c r="BH451" i="2"/>
  <c r="BG451" i="2"/>
  <c r="BE451" i="2"/>
  <c r="T451" i="2"/>
  <c r="R451" i="2"/>
  <c r="P451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4" i="2"/>
  <c r="BH444" i="2"/>
  <c r="BG444" i="2"/>
  <c r="BE444" i="2"/>
  <c r="T444" i="2"/>
  <c r="R444" i="2"/>
  <c r="P444" i="2"/>
  <c r="BI441" i="2"/>
  <c r="BH441" i="2"/>
  <c r="BG441" i="2"/>
  <c r="BE441" i="2"/>
  <c r="T441" i="2"/>
  <c r="R441" i="2"/>
  <c r="P441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3" i="2"/>
  <c r="BH433" i="2"/>
  <c r="BG433" i="2"/>
  <c r="BE433" i="2"/>
  <c r="T433" i="2"/>
  <c r="R433" i="2"/>
  <c r="P433" i="2"/>
  <c r="BI430" i="2"/>
  <c r="BH430" i="2"/>
  <c r="BG430" i="2"/>
  <c r="BE430" i="2"/>
  <c r="T430" i="2"/>
  <c r="R430" i="2"/>
  <c r="P430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18" i="2"/>
  <c r="BH418" i="2"/>
  <c r="BG418" i="2"/>
  <c r="BE418" i="2"/>
  <c r="T418" i="2"/>
  <c r="R418" i="2"/>
  <c r="P418" i="2"/>
  <c r="BI416" i="2"/>
  <c r="BH416" i="2"/>
  <c r="BG416" i="2"/>
  <c r="BE416" i="2"/>
  <c r="T416" i="2"/>
  <c r="R416" i="2"/>
  <c r="P416" i="2"/>
  <c r="BI413" i="2"/>
  <c r="BH413" i="2"/>
  <c r="BG413" i="2"/>
  <c r="BE413" i="2"/>
  <c r="T413" i="2"/>
  <c r="R413" i="2"/>
  <c r="P413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407" i="2"/>
  <c r="BH407" i="2"/>
  <c r="BG407" i="2"/>
  <c r="BE407" i="2"/>
  <c r="T407" i="2"/>
  <c r="R407" i="2"/>
  <c r="P407" i="2"/>
  <c r="BI405" i="2"/>
  <c r="BH405" i="2"/>
  <c r="BG405" i="2"/>
  <c r="BE405" i="2"/>
  <c r="T405" i="2"/>
  <c r="R405" i="2"/>
  <c r="P405" i="2"/>
  <c r="BI403" i="2"/>
  <c r="BH403" i="2"/>
  <c r="BG403" i="2"/>
  <c r="BE403" i="2"/>
  <c r="T403" i="2"/>
  <c r="R403" i="2"/>
  <c r="P403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4" i="2"/>
  <c r="BH384" i="2"/>
  <c r="BG384" i="2"/>
  <c r="BE384" i="2"/>
  <c r="T384" i="2"/>
  <c r="R384" i="2"/>
  <c r="P384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6" i="2"/>
  <c r="BH256" i="2"/>
  <c r="BG256" i="2"/>
  <c r="BE256" i="2"/>
  <c r="T256" i="2"/>
  <c r="R256" i="2"/>
  <c r="P256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4" i="2"/>
  <c r="BH184" i="2"/>
  <c r="BG184" i="2"/>
  <c r="BE184" i="2"/>
  <c r="T184" i="2"/>
  <c r="R184" i="2"/>
  <c r="P184" i="2"/>
  <c r="BI181" i="2"/>
  <c r="BH181" i="2"/>
  <c r="BG181" i="2"/>
  <c r="BE181" i="2"/>
  <c r="T181" i="2"/>
  <c r="R181" i="2"/>
  <c r="P181" i="2"/>
  <c r="BI173" i="2"/>
  <c r="BH173" i="2"/>
  <c r="BG173" i="2"/>
  <c r="BE173" i="2"/>
  <c r="T173" i="2"/>
  <c r="R173" i="2"/>
  <c r="P173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6" i="2"/>
  <c r="BH136" i="2"/>
  <c r="BG136" i="2"/>
  <c r="BE136" i="2"/>
  <c r="T136" i="2"/>
  <c r="R136" i="2"/>
  <c r="P136" i="2"/>
  <c r="BI129" i="2"/>
  <c r="BH129" i="2"/>
  <c r="BG129" i="2"/>
  <c r="BE129" i="2"/>
  <c r="T129" i="2"/>
  <c r="R129" i="2"/>
  <c r="P129" i="2"/>
  <c r="BI126" i="2"/>
  <c r="BH126" i="2"/>
  <c r="BG126" i="2"/>
  <c r="BE126" i="2"/>
  <c r="T126" i="2"/>
  <c r="R126" i="2"/>
  <c r="P126" i="2"/>
  <c r="BI121" i="2"/>
  <c r="BH121" i="2"/>
  <c r="BG121" i="2"/>
  <c r="BE121" i="2"/>
  <c r="T121" i="2"/>
  <c r="R121" i="2"/>
  <c r="P121" i="2"/>
  <c r="BI118" i="2"/>
  <c r="BH118" i="2"/>
  <c r="BG118" i="2"/>
  <c r="BE118" i="2"/>
  <c r="T118" i="2"/>
  <c r="R118" i="2"/>
  <c r="P118" i="2"/>
  <c r="BI116" i="2"/>
  <c r="BH116" i="2"/>
  <c r="BG116" i="2"/>
  <c r="BE116" i="2"/>
  <c r="T116" i="2"/>
  <c r="R116" i="2"/>
  <c r="P116" i="2"/>
  <c r="BI113" i="2"/>
  <c r="BH113" i="2"/>
  <c r="BG113" i="2"/>
  <c r="BE113" i="2"/>
  <c r="T113" i="2"/>
  <c r="R113" i="2"/>
  <c r="P113" i="2"/>
  <c r="BI111" i="2"/>
  <c r="BH111" i="2"/>
  <c r="BG111" i="2"/>
  <c r="BE111" i="2"/>
  <c r="T111" i="2"/>
  <c r="R111" i="2"/>
  <c r="P111" i="2"/>
  <c r="BI109" i="2"/>
  <c r="BH109" i="2"/>
  <c r="BG109" i="2"/>
  <c r="BE109" i="2"/>
  <c r="T109" i="2"/>
  <c r="R109" i="2"/>
  <c r="P109" i="2"/>
  <c r="BI106" i="2"/>
  <c r="BH106" i="2"/>
  <c r="BG106" i="2"/>
  <c r="BE106" i="2"/>
  <c r="T106" i="2"/>
  <c r="R106" i="2"/>
  <c r="P106" i="2"/>
  <c r="J100" i="2"/>
  <c r="J99" i="2"/>
  <c r="F99" i="2"/>
  <c r="F97" i="2"/>
  <c r="E95" i="2"/>
  <c r="J55" i="2"/>
  <c r="J54" i="2"/>
  <c r="F54" i="2"/>
  <c r="F52" i="2"/>
  <c r="E50" i="2"/>
  <c r="J18" i="2"/>
  <c r="E18" i="2"/>
  <c r="F100" i="2"/>
  <c r="J17" i="2"/>
  <c r="J12" i="2"/>
  <c r="J97" i="2"/>
  <c r="E7" i="2"/>
  <c r="E93" i="2" s="1"/>
  <c r="L50" i="1"/>
  <c r="AM50" i="1"/>
  <c r="AM49" i="1"/>
  <c r="L49" i="1"/>
  <c r="AM47" i="1"/>
  <c r="L47" i="1"/>
  <c r="L45" i="1"/>
  <c r="L44" i="1"/>
  <c r="BK1030" i="2"/>
  <c r="J968" i="2"/>
  <c r="J926" i="2"/>
  <c r="BK872" i="2"/>
  <c r="BK828" i="2"/>
  <c r="BK796" i="2"/>
  <c r="BK763" i="2"/>
  <c r="J722" i="2"/>
  <c r="J673" i="2"/>
  <c r="BK625" i="2"/>
  <c r="BK567" i="2"/>
  <c r="J533" i="2"/>
  <c r="BK486" i="2"/>
  <c r="BK454" i="2"/>
  <c r="BK418" i="2"/>
  <c r="J317" i="2"/>
  <c r="J256" i="2"/>
  <c r="J158" i="2"/>
  <c r="BK1001" i="2"/>
  <c r="J959" i="2"/>
  <c r="J892" i="2"/>
  <c r="BK871" i="2"/>
  <c r="BK862" i="2"/>
  <c r="J836" i="2"/>
  <c r="BK819" i="2"/>
  <c r="J786" i="2"/>
  <c r="BK746" i="2"/>
  <c r="J704" i="2"/>
  <c r="BK579" i="2"/>
  <c r="BK537" i="2"/>
  <c r="J454" i="2"/>
  <c r="BK425" i="2"/>
  <c r="BK394" i="2"/>
  <c r="BK261" i="2"/>
  <c r="BK200" i="2"/>
  <c r="BK159" i="2"/>
  <c r="BK111" i="2"/>
  <c r="BK963" i="2"/>
  <c r="J905" i="2"/>
  <c r="J866" i="2"/>
  <c r="BK836" i="2"/>
  <c r="BK810" i="2"/>
  <c r="BK789" i="2"/>
  <c r="BK748" i="2"/>
  <c r="BK704" i="2"/>
  <c r="BK655" i="2"/>
  <c r="J597" i="2"/>
  <c r="BK547" i="2"/>
  <c r="BK496" i="2"/>
  <c r="J441" i="2"/>
  <c r="BK403" i="2"/>
  <c r="J315" i="2"/>
  <c r="J218" i="2"/>
  <c r="BK136" i="2"/>
  <c r="BK1022" i="2"/>
  <c r="BK965" i="2"/>
  <c r="BK926" i="2"/>
  <c r="BK886" i="2"/>
  <c r="J860" i="2"/>
  <c r="BK841" i="2"/>
  <c r="J819" i="2"/>
  <c r="BK777" i="2"/>
  <c r="BK738" i="2"/>
  <c r="J655" i="2"/>
  <c r="J584" i="2"/>
  <c r="BK531" i="2"/>
  <c r="BK469" i="2"/>
  <c r="J428" i="2"/>
  <c r="BK391" i="2"/>
  <c r="J269" i="2"/>
  <c r="J184" i="2"/>
  <c r="J146" i="3"/>
  <c r="J107" i="3"/>
  <c r="BK123" i="3"/>
  <c r="BK148" i="3"/>
  <c r="J126" i="3"/>
  <c r="J92" i="3"/>
  <c r="BK134" i="3"/>
  <c r="BK102" i="3"/>
  <c r="J103" i="4"/>
  <c r="BK104" i="4"/>
  <c r="BK98" i="4"/>
  <c r="J110" i="5"/>
  <c r="BK115" i="5"/>
  <c r="BK105" i="5"/>
  <c r="BK87" i="5"/>
  <c r="F35" i="6"/>
  <c r="BB59" i="1" s="1"/>
  <c r="J33" i="8"/>
  <c r="AV61" i="1" s="1"/>
  <c r="J102" i="10"/>
  <c r="J95" i="10"/>
  <c r="J1012" i="2"/>
  <c r="BK934" i="2"/>
  <c r="BK901" i="2"/>
  <c r="J871" i="2"/>
  <c r="J822" i="2"/>
  <c r="BK785" i="2"/>
  <c r="BK744" i="2"/>
  <c r="J684" i="2"/>
  <c r="J634" i="2"/>
  <c r="J574" i="2"/>
  <c r="J529" i="2"/>
  <c r="J477" i="2"/>
  <c r="BK436" i="2"/>
  <c r="BK358" i="2"/>
  <c r="J198" i="2"/>
  <c r="J111" i="2"/>
  <c r="J1010" i="2"/>
  <c r="BK995" i="2"/>
  <c r="J901" i="2"/>
  <c r="BK866" i="2"/>
  <c r="J843" i="2"/>
  <c r="BK817" i="2"/>
  <c r="BK780" i="2"/>
  <c r="J738" i="2"/>
  <c r="BK690" i="2"/>
  <c r="BK595" i="2"/>
  <c r="J550" i="2"/>
  <c r="J489" i="2"/>
  <c r="J427" i="2"/>
  <c r="BK389" i="2"/>
  <c r="BK251" i="2"/>
  <c r="BK190" i="2"/>
  <c r="BK143" i="2"/>
  <c r="BK1003" i="2"/>
  <c r="J941" i="2"/>
  <c r="BK899" i="2"/>
  <c r="BK864" i="2"/>
  <c r="BK835" i="2"/>
  <c r="J798" i="2"/>
  <c r="J769" i="2"/>
  <c r="J711" i="2"/>
  <c r="J687" i="2"/>
  <c r="BK651" i="2"/>
  <c r="J577" i="2"/>
  <c r="J531" i="2"/>
  <c r="J480" i="2"/>
  <c r="BK427" i="2"/>
  <c r="BK396" i="2"/>
  <c r="J261" i="2"/>
  <c r="BK198" i="2"/>
  <c r="J129" i="2"/>
  <c r="J1021" i="2"/>
  <c r="BK984" i="2"/>
  <c r="J930" i="2"/>
  <c r="J879" i="2"/>
  <c r="J855" i="2"/>
  <c r="J828" i="2"/>
  <c r="J792" i="2"/>
  <c r="J748" i="2"/>
  <c r="BK687" i="2"/>
  <c r="BK641" i="2"/>
  <c r="BK570" i="2"/>
  <c r="BK526" i="2"/>
  <c r="J430" i="2"/>
  <c r="BK395" i="2"/>
  <c r="J306" i="2"/>
  <c r="BK203" i="2"/>
  <c r="J121" i="2"/>
  <c r="BK128" i="3"/>
  <c r="J152" i="3"/>
  <c r="BK150" i="3"/>
  <c r="J112" i="3"/>
  <c r="J132" i="3"/>
  <c r="BK97" i="3"/>
  <c r="J95" i="4"/>
  <c r="J101" i="4"/>
  <c r="J104" i="4"/>
  <c r="BK101" i="5"/>
  <c r="J101" i="5"/>
  <c r="BK108" i="5"/>
  <c r="J33" i="7"/>
  <c r="AV60" i="1" s="1"/>
  <c r="J84" i="9"/>
  <c r="BK102" i="10"/>
  <c r="BK97" i="10"/>
  <c r="J1028" i="2"/>
  <c r="J993" i="2"/>
  <c r="BK941" i="2"/>
  <c r="J899" i="2"/>
  <c r="BK873" i="2"/>
  <c r="J826" i="2"/>
  <c r="J794" i="2"/>
  <c r="BK783" i="2"/>
  <c r="BK730" i="2"/>
  <c r="BK676" i="2"/>
  <c r="J641" i="2"/>
  <c r="BK582" i="2"/>
  <c r="BK540" i="2"/>
  <c r="BK498" i="2"/>
  <c r="BK463" i="2"/>
  <c r="BK421" i="2"/>
  <c r="BK259" i="2"/>
  <c r="BK181" i="2"/>
  <c r="BK129" i="2"/>
  <c r="BK1028" i="2"/>
  <c r="BK1007" i="2"/>
  <c r="BK909" i="2"/>
  <c r="J869" i="2"/>
  <c r="BK847" i="2"/>
  <c r="J813" i="2"/>
  <c r="J783" i="2"/>
  <c r="J740" i="2"/>
  <c r="J694" i="2"/>
  <c r="BK622" i="2"/>
  <c r="J570" i="2"/>
  <c r="BK511" i="2"/>
  <c r="BK451" i="2"/>
  <c r="BK413" i="2"/>
  <c r="BK315" i="2"/>
  <c r="BK247" i="2"/>
  <c r="BK162" i="2"/>
  <c r="J116" i="2"/>
  <c r="J987" i="2"/>
  <c r="BK954" i="2"/>
  <c r="J920" i="2"/>
  <c r="BK881" i="2"/>
  <c r="J851" i="2"/>
  <c r="J814" i="2"/>
  <c r="J775" i="2"/>
  <c r="J763" i="2"/>
  <c r="BK727" i="2"/>
  <c r="J679" i="2"/>
  <c r="BK643" i="2"/>
  <c r="J579" i="2"/>
  <c r="BK550" i="2"/>
  <c r="J509" i="2"/>
  <c r="J446" i="2"/>
  <c r="J409" i="2"/>
  <c r="J391" i="2"/>
  <c r="J251" i="2"/>
  <c r="BK158" i="2"/>
  <c r="J126" i="2"/>
  <c r="BK1024" i="2"/>
  <c r="J990" i="2"/>
  <c r="BK952" i="2"/>
  <c r="J907" i="2"/>
  <c r="J883" i="2"/>
  <c r="BK857" i="2"/>
  <c r="BK829" i="2"/>
  <c r="J789" i="2"/>
  <c r="J746" i="2"/>
  <c r="BK679" i="2"/>
  <c r="J632" i="2"/>
  <c r="J567" i="2"/>
  <c r="J513" i="2"/>
  <c r="J483" i="2"/>
  <c r="J396" i="2"/>
  <c r="BK312" i="2"/>
  <c r="J187" i="2"/>
  <c r="BK118" i="2"/>
  <c r="BK132" i="3"/>
  <c r="J94" i="3"/>
  <c r="BK146" i="3"/>
  <c r="J130" i="3"/>
  <c r="J97" i="3"/>
  <c r="BK137" i="3"/>
  <c r="J104" i="3"/>
  <c r="J98" i="4"/>
  <c r="BK110" i="4"/>
  <c r="J113" i="4"/>
  <c r="J90" i="4"/>
  <c r="J120" i="5"/>
  <c r="J113" i="5"/>
  <c r="BK96" i="5"/>
  <c r="J84" i="7"/>
  <c r="F36" i="8"/>
  <c r="BC61" i="1" s="1"/>
  <c r="F33" i="9"/>
  <c r="AZ62" i="1"/>
  <c r="BK85" i="10"/>
  <c r="BK1014" i="2"/>
  <c r="BK990" i="2"/>
  <c r="BK939" i="2"/>
  <c r="BK896" i="2"/>
  <c r="BK846" i="2"/>
  <c r="J817" i="2"/>
  <c r="BK791" i="2"/>
  <c r="J755" i="2"/>
  <c r="J681" i="2"/>
  <c r="J643" i="2"/>
  <c r="BK584" i="2"/>
  <c r="J535" i="2"/>
  <c r="BK500" i="2"/>
  <c r="J466" i="2"/>
  <c r="J425" i="2"/>
  <c r="J389" i="2"/>
  <c r="J200" i="2"/>
  <c r="BK126" i="2"/>
  <c r="BK982" i="2"/>
  <c r="J924" i="2"/>
  <c r="J881" i="2"/>
  <c r="J867" i="2"/>
  <c r="J845" i="2"/>
  <c r="J811" i="2"/>
  <c r="J777" i="2"/>
  <c r="BK733" i="2"/>
  <c r="BK665" i="2"/>
  <c r="J560" i="2"/>
  <c r="J514" i="2"/>
  <c r="BK483" i="2"/>
  <c r="BK430" i="2"/>
  <c r="J405" i="2"/>
  <c r="BK269" i="2"/>
  <c r="BK216" i="2"/>
  <c r="J139" i="2"/>
  <c r="J1001" i="2"/>
  <c r="J984" i="2"/>
  <c r="J922" i="2"/>
  <c r="BK879" i="2"/>
  <c r="BK842" i="2"/>
  <c r="J806" i="2"/>
  <c r="BK773" i="2"/>
  <c r="J730" i="2"/>
  <c r="BK681" i="2"/>
  <c r="BK646" i="2"/>
  <c r="J589" i="2"/>
  <c r="BK533" i="2"/>
  <c r="J486" i="2"/>
  <c r="J448" i="2"/>
  <c r="BK411" i="2"/>
  <c r="J392" i="2"/>
  <c r="J190" i="2"/>
  <c r="J147" i="2"/>
  <c r="BK106" i="2"/>
  <c r="J1005" i="2"/>
  <c r="J954" i="2"/>
  <c r="J894" i="2"/>
  <c r="J872" i="2"/>
  <c r="BK832" i="2"/>
  <c r="BK794" i="2"/>
  <c r="J750" i="2"/>
  <c r="J713" i="2"/>
  <c r="J660" i="2"/>
  <c r="BK589" i="2"/>
  <c r="BK558" i="2"/>
  <c r="J491" i="2"/>
  <c r="BK407" i="2"/>
  <c r="J358" i="2"/>
  <c r="J249" i="2"/>
  <c r="J153" i="2"/>
  <c r="BK109" i="2"/>
  <c r="J120" i="3"/>
  <c r="J144" i="3"/>
  <c r="J88" i="3"/>
  <c r="J114" i="3"/>
  <c r="BK152" i="3"/>
  <c r="BK119" i="3"/>
  <c r="J86" i="3"/>
  <c r="BK90" i="4"/>
  <c r="BK115" i="4"/>
  <c r="BK87" i="4"/>
  <c r="J93" i="5"/>
  <c r="BK117" i="5"/>
  <c r="BK84" i="6"/>
  <c r="F35" i="7"/>
  <c r="BB60" i="1" s="1"/>
  <c r="F35" i="9"/>
  <c r="BB62" i="1" s="1"/>
  <c r="BK1032" i="2"/>
  <c r="BK985" i="2"/>
  <c r="J952" i="2"/>
  <c r="BK894" i="2"/>
  <c r="BK845" i="2"/>
  <c r="BK814" i="2"/>
  <c r="BK775" i="2"/>
  <c r="BK725" i="2"/>
  <c r="J670" i="2"/>
  <c r="J600" i="2"/>
  <c r="J562" i="2"/>
  <c r="J511" i="2"/>
  <c r="J469" i="2"/>
  <c r="J413" i="2"/>
  <c r="J268" i="2"/>
  <c r="J162" i="2"/>
  <c r="J1030" i="2"/>
  <c r="J1016" i="2"/>
  <c r="J943" i="2"/>
  <c r="J886" i="2"/>
  <c r="BK851" i="2"/>
  <c r="J824" i="2"/>
  <c r="BK792" i="2"/>
  <c r="BK750" i="2"/>
  <c r="J708" i="2"/>
  <c r="J625" i="2"/>
  <c r="BK524" i="2"/>
  <c r="J463" i="2"/>
  <c r="J433" i="2"/>
  <c r="BK398" i="2"/>
  <c r="BK263" i="2"/>
  <c r="J203" i="2"/>
  <c r="J136" i="2"/>
  <c r="J997" i="2"/>
  <c r="J957" i="2"/>
  <c r="BK907" i="2"/>
  <c r="BK874" i="2"/>
  <c r="J841" i="2"/>
  <c r="J808" i="2"/>
  <c r="J765" i="2"/>
  <c r="BK742" i="2"/>
  <c r="BK662" i="2"/>
  <c r="J591" i="2"/>
  <c r="J544" i="2"/>
  <c r="BK491" i="2"/>
  <c r="BK444" i="2"/>
  <c r="BK405" i="2"/>
  <c r="J310" i="2"/>
  <c r="BK184" i="2"/>
  <c r="BK113" i="2"/>
  <c r="BK1012" i="2"/>
  <c r="BK943" i="2"/>
  <c r="BK903" i="2"/>
  <c r="J862" i="2"/>
  <c r="J835" i="2"/>
  <c r="BK813" i="2"/>
  <c r="J773" i="2"/>
  <c r="J733" i="2"/>
  <c r="J657" i="2"/>
  <c r="J582" i="2"/>
  <c r="BK544" i="2"/>
  <c r="BK466" i="2"/>
  <c r="J400" i="2"/>
  <c r="BK317" i="2"/>
  <c r="BK155" i="2"/>
  <c r="J106" i="2"/>
  <c r="J109" i="3"/>
  <c r="J119" i="3"/>
  <c r="BK140" i="3"/>
  <c r="J102" i="3"/>
  <c r="J140" i="3"/>
  <c r="BK112" i="3"/>
  <c r="J115" i="4"/>
  <c r="BK108" i="4"/>
  <c r="J87" i="4"/>
  <c r="BK95" i="4"/>
  <c r="J90" i="5"/>
  <c r="J87" i="5"/>
  <c r="F35" i="8"/>
  <c r="BB61" i="1" s="1"/>
  <c r="J88" i="10"/>
  <c r="J85" i="10"/>
  <c r="J93" i="10"/>
  <c r="BK1010" i="2"/>
  <c r="J982" i="2"/>
  <c r="BK927" i="2"/>
  <c r="BK885" i="2"/>
  <c r="J842" i="2"/>
  <c r="J810" i="2"/>
  <c r="J757" i="2"/>
  <c r="J719" i="2"/>
  <c r="J662" i="2"/>
  <c r="J611" i="2"/>
  <c r="J565" i="2"/>
  <c r="J526" i="2"/>
  <c r="BK480" i="2"/>
  <c r="BK448" i="2"/>
  <c r="J395" i="2"/>
  <c r="BK310" i="2"/>
  <c r="J205" i="2"/>
  <c r="J1032" i="2"/>
  <c r="BK1021" i="2"/>
  <c r="BK997" i="2"/>
  <c r="J937" i="2"/>
  <c r="J878" i="2"/>
  <c r="BK855" i="2"/>
  <c r="J832" i="2"/>
  <c r="BK806" i="2"/>
  <c r="J771" i="2"/>
  <c r="BK713" i="2"/>
  <c r="BK653" i="2"/>
  <c r="J558" i="2"/>
  <c r="J474" i="2"/>
  <c r="BK428" i="2"/>
  <c r="J407" i="2"/>
  <c r="BK268" i="2"/>
  <c r="BK214" i="2"/>
  <c r="J151" i="2"/>
  <c r="J141" i="2"/>
  <c r="J999" i="2"/>
  <c r="J965" i="2"/>
  <c r="BK891" i="2"/>
  <c r="J857" i="2"/>
  <c r="BK838" i="2"/>
  <c r="J801" i="2"/>
  <c r="J767" i="2"/>
  <c r="J744" i="2"/>
  <c r="J690" i="2"/>
  <c r="J653" i="2"/>
  <c r="BK593" i="2"/>
  <c r="J537" i="2"/>
  <c r="BK477" i="2"/>
  <c r="J438" i="2"/>
  <c r="BK400" i="2"/>
  <c r="J312" i="2"/>
  <c r="BK205" i="2"/>
  <c r="J155" i="2"/>
  <c r="BK1034" i="2"/>
  <c r="J1007" i="2"/>
  <c r="BK968" i="2"/>
  <c r="BK937" i="2"/>
  <c r="BK892" i="2"/>
  <c r="J874" i="2"/>
  <c r="J846" i="2"/>
  <c r="BK824" i="2"/>
  <c r="J804" i="2"/>
  <c r="J753" i="2"/>
  <c r="BK697" i="2"/>
  <c r="J651" i="2"/>
  <c r="BK574" i="2"/>
  <c r="BK535" i="2"/>
  <c r="J424" i="2"/>
  <c r="J387" i="2"/>
  <c r="J263" i="2"/>
  <c r="J173" i="2"/>
  <c r="BK139" i="2"/>
  <c r="J123" i="3"/>
  <c r="BK88" i="3"/>
  <c r="BK104" i="3"/>
  <c r="BK116" i="3"/>
  <c r="BK86" i="3"/>
  <c r="J128" i="3"/>
  <c r="BK94" i="3"/>
  <c r="BK92" i="4"/>
  <c r="J105" i="4"/>
  <c r="BK107" i="4"/>
  <c r="J108" i="5"/>
  <c r="J105" i="5"/>
  <c r="BK93" i="5"/>
  <c r="J84" i="6"/>
  <c r="F36" i="7"/>
  <c r="BC60" i="1" s="1"/>
  <c r="BK99" i="10"/>
  <c r="BK91" i="10"/>
  <c r="J1024" i="2"/>
  <c r="BK1005" i="2"/>
  <c r="BK959" i="2"/>
  <c r="BK905" i="2"/>
  <c r="BK883" i="2"/>
  <c r="J839" i="2"/>
  <c r="BK811" i="2"/>
  <c r="BK771" i="2"/>
  <c r="BK735" i="2"/>
  <c r="BK708" i="2"/>
  <c r="BK660" i="2"/>
  <c r="J595" i="2"/>
  <c r="BK560" i="2"/>
  <c r="BK514" i="2"/>
  <c r="BK474" i="2"/>
  <c r="BK441" i="2"/>
  <c r="J411" i="2"/>
  <c r="J266" i="2"/>
  <c r="BK173" i="2"/>
  <c r="AS54" i="1"/>
  <c r="BK853" i="2"/>
  <c r="J829" i="2"/>
  <c r="BK804" i="2"/>
  <c r="BK765" i="2"/>
  <c r="BK719" i="2"/>
  <c r="J648" i="2"/>
  <c r="BK597" i="2"/>
  <c r="BK552" i="2"/>
  <c r="J498" i="2"/>
  <c r="BK438" i="2"/>
  <c r="BK416" i="2"/>
  <c r="J360" i="2"/>
  <c r="BK249" i="2"/>
  <c r="BK187" i="2"/>
  <c r="J145" i="2"/>
  <c r="BK121" i="2"/>
  <c r="BK993" i="2"/>
  <c r="J934" i="2"/>
  <c r="J896" i="2"/>
  <c r="J853" i="2"/>
  <c r="J847" i="2"/>
  <c r="BK831" i="2"/>
  <c r="J796" i="2"/>
  <c r="J760" i="2"/>
  <c r="J725" i="2"/>
  <c r="BK692" i="2"/>
  <c r="J667" i="2"/>
  <c r="J622" i="2"/>
  <c r="BK562" i="2"/>
  <c r="J524" i="2"/>
  <c r="BK471" i="2"/>
  <c r="BK423" i="2"/>
  <c r="J394" i="2"/>
  <c r="BK306" i="2"/>
  <c r="J259" i="2"/>
  <c r="J181" i="2"/>
  <c r="J118" i="2"/>
  <c r="J1018" i="2"/>
  <c r="BK987" i="2"/>
  <c r="J939" i="2"/>
  <c r="J909" i="2"/>
  <c r="BK876" i="2"/>
  <c r="BK849" i="2"/>
  <c r="BK826" i="2"/>
  <c r="BK788" i="2"/>
  <c r="J742" i="2"/>
  <c r="BK684" i="2"/>
  <c r="BK634" i="2"/>
  <c r="J572" i="2"/>
  <c r="J502" i="2"/>
  <c r="BK456" i="2"/>
  <c r="J398" i="2"/>
  <c r="J308" i="2"/>
  <c r="J214" i="2"/>
  <c r="BK141" i="2"/>
  <c r="BK130" i="3"/>
  <c r="BK99" i="3"/>
  <c r="BK117" i="3"/>
  <c r="J137" i="3"/>
  <c r="BK107" i="3"/>
  <c r="J142" i="3"/>
  <c r="BK126" i="3"/>
  <c r="J107" i="4"/>
  <c r="BK111" i="4"/>
  <c r="BK105" i="4"/>
  <c r="J103" i="5"/>
  <c r="BK103" i="5"/>
  <c r="BK90" i="5"/>
  <c r="J99" i="5"/>
  <c r="F36" i="6"/>
  <c r="BC59" i="1"/>
  <c r="F37" i="8"/>
  <c r="BD61" i="1" s="1"/>
  <c r="J99" i="10"/>
  <c r="BK88" i="10"/>
  <c r="BK1026" i="2"/>
  <c r="J995" i="2"/>
  <c r="J967" i="2"/>
  <c r="BK924" i="2"/>
  <c r="BK878" i="2"/>
  <c r="J831" i="2"/>
  <c r="BK801" i="2"/>
  <c r="BK760" i="2"/>
  <c r="BK711" i="2"/>
  <c r="BK648" i="2"/>
  <c r="BK591" i="2"/>
  <c r="J547" i="2"/>
  <c r="BK493" i="2"/>
  <c r="J451" i="2"/>
  <c r="BK424" i="2"/>
  <c r="BK392" i="2"/>
  <c r="BK220" i="2"/>
  <c r="J149" i="2"/>
  <c r="J1022" i="2"/>
  <c r="J1003" i="2"/>
  <c r="BK911" i="2"/>
  <c r="J876" i="2"/>
  <c r="BK860" i="2"/>
  <c r="J834" i="2"/>
  <c r="BK808" i="2"/>
  <c r="BK769" i="2"/>
  <c r="BK722" i="2"/>
  <c r="BK657" i="2"/>
  <c r="BK577" i="2"/>
  <c r="BK502" i="2"/>
  <c r="BK446" i="2"/>
  <c r="BK409" i="2"/>
  <c r="BK308" i="2"/>
  <c r="BK218" i="2"/>
  <c r="BK149" i="2"/>
  <c r="J113" i="2"/>
  <c r="J985" i="2"/>
  <c r="J927" i="2"/>
  <c r="J885" i="2"/>
  <c r="J844" i="2"/>
  <c r="BK822" i="2"/>
  <c r="J780" i="2"/>
  <c r="BK757" i="2"/>
  <c r="BK694" i="2"/>
  <c r="BK670" i="2"/>
  <c r="BK632" i="2"/>
  <c r="BK555" i="2"/>
  <c r="BK513" i="2"/>
  <c r="J456" i="2"/>
  <c r="J416" i="2"/>
  <c r="BK384" i="2"/>
  <c r="J220" i="2"/>
  <c r="BK153" i="2"/>
  <c r="J1026" i="2"/>
  <c r="BK999" i="2"/>
  <c r="BK961" i="2"/>
  <c r="BK920" i="2"/>
  <c r="J873" i="2"/>
  <c r="BK844" i="2"/>
  <c r="BK820" i="2"/>
  <c r="BK786" i="2"/>
  <c r="BK740" i="2"/>
  <c r="J676" i="2"/>
  <c r="BK611" i="2"/>
  <c r="BK565" i="2"/>
  <c r="J500" i="2"/>
  <c r="J423" i="2"/>
  <c r="J384" i="2"/>
  <c r="J247" i="2"/>
  <c r="J143" i="2"/>
  <c r="BK144" i="3"/>
  <c r="BK92" i="3"/>
  <c r="J99" i="3"/>
  <c r="J117" i="3"/>
  <c r="J90" i="3"/>
  <c r="BK120" i="3"/>
  <c r="BK101" i="4"/>
  <c r="J108" i="4"/>
  <c r="J110" i="4"/>
  <c r="J117" i="5"/>
  <c r="BK110" i="5"/>
  <c r="BK120" i="5"/>
  <c r="BK84" i="7"/>
  <c r="J84" i="8"/>
  <c r="BK84" i="8"/>
  <c r="F36" i="9"/>
  <c r="BC62" i="1"/>
  <c r="J91" i="10"/>
  <c r="J1034" i="2"/>
  <c r="BK1018" i="2"/>
  <c r="J963" i="2"/>
  <c r="J911" i="2"/>
  <c r="J849" i="2"/>
  <c r="BK816" i="2"/>
  <c r="J788" i="2"/>
  <c r="BK767" i="2"/>
  <c r="J692" i="2"/>
  <c r="J646" i="2"/>
  <c r="J593" i="2"/>
  <c r="J552" i="2"/>
  <c r="BK509" i="2"/>
  <c r="J471" i="2"/>
  <c r="BK433" i="2"/>
  <c r="BK387" i="2"/>
  <c r="J159" i="2"/>
  <c r="BK116" i="2"/>
  <c r="J1014" i="2"/>
  <c r="J961" i="2"/>
  <c r="J891" i="2"/>
  <c r="J864" i="2"/>
  <c r="BK839" i="2"/>
  <c r="J820" i="2"/>
  <c r="BK798" i="2"/>
  <c r="BK755" i="2"/>
  <c r="J727" i="2"/>
  <c r="BK673" i="2"/>
  <c r="BK587" i="2"/>
  <c r="J540" i="2"/>
  <c r="J496" i="2"/>
  <c r="J444" i="2"/>
  <c r="J421" i="2"/>
  <c r="J393" i="2"/>
  <c r="BK256" i="2"/>
  <c r="BK192" i="2"/>
  <c r="BK147" i="2"/>
  <c r="J109" i="2"/>
  <c r="BK967" i="2"/>
  <c r="BK930" i="2"/>
  <c r="J903" i="2"/>
  <c r="BK869" i="2"/>
  <c r="BK843" i="2"/>
  <c r="BK834" i="2"/>
  <c r="J791" i="2"/>
  <c r="BK753" i="2"/>
  <c r="J697" i="2"/>
  <c r="J665" i="2"/>
  <c r="BK600" i="2"/>
  <c r="BK572" i="2"/>
  <c r="BK529" i="2"/>
  <c r="BK489" i="2"/>
  <c r="J418" i="2"/>
  <c r="BK393" i="2"/>
  <c r="BK266" i="2"/>
  <c r="J192" i="2"/>
  <c r="BK145" i="2"/>
  <c r="BK1016" i="2"/>
  <c r="BK957" i="2"/>
  <c r="BK922" i="2"/>
  <c r="BK867" i="2"/>
  <c r="J838" i="2"/>
  <c r="J816" i="2"/>
  <c r="J785" i="2"/>
  <c r="J735" i="2"/>
  <c r="BK667" i="2"/>
  <c r="J587" i="2"/>
  <c r="J555" i="2"/>
  <c r="J493" i="2"/>
  <c r="J436" i="2"/>
  <c r="J403" i="2"/>
  <c r="BK360" i="2"/>
  <c r="J216" i="2"/>
  <c r="BK151" i="2"/>
  <c r="J150" i="3"/>
  <c r="J116" i="3"/>
  <c r="BK142" i="3"/>
  <c r="BK90" i="3"/>
  <c r="J134" i="3"/>
  <c r="BK109" i="3"/>
  <c r="J148" i="3"/>
  <c r="BK114" i="3"/>
  <c r="BK113" i="4"/>
  <c r="J111" i="4"/>
  <c r="J92" i="4"/>
  <c r="BK103" i="4"/>
  <c r="BK113" i="5"/>
  <c r="J96" i="5"/>
  <c r="BK99" i="5"/>
  <c r="J115" i="5"/>
  <c r="F33" i="6"/>
  <c r="AZ59" i="1"/>
  <c r="BK84" i="9"/>
  <c r="BK93" i="10"/>
  <c r="J97" i="10"/>
  <c r="BK95" i="10"/>
  <c r="P87" i="10" l="1"/>
  <c r="P83" i="10" s="1"/>
  <c r="P82" i="10" s="1"/>
  <c r="AU63" i="1" s="1"/>
  <c r="P120" i="2"/>
  <c r="BK204" i="2"/>
  <c r="J204" i="2" s="1"/>
  <c r="J65" i="2" s="1"/>
  <c r="T204" i="2"/>
  <c r="P523" i="2"/>
  <c r="P429" i="2"/>
  <c r="P543" i="2"/>
  <c r="T543" i="2"/>
  <c r="BK599" i="2"/>
  <c r="J599" i="2" s="1"/>
  <c r="J72" i="2" s="1"/>
  <c r="T599" i="2"/>
  <c r="BK721" i="2"/>
  <c r="J721" i="2" s="1"/>
  <c r="J74" i="2" s="1"/>
  <c r="P721" i="2"/>
  <c r="BK782" i="2"/>
  <c r="J782" i="2" s="1"/>
  <c r="J75" i="2" s="1"/>
  <c r="R782" i="2"/>
  <c r="P800" i="2"/>
  <c r="BK859" i="2"/>
  <c r="J859" i="2" s="1"/>
  <c r="J77" i="2" s="1"/>
  <c r="T859" i="2"/>
  <c r="T898" i="2"/>
  <c r="BK933" i="2"/>
  <c r="J933" i="2" s="1"/>
  <c r="J80" i="2" s="1"/>
  <c r="R933" i="2"/>
  <c r="P956" i="2"/>
  <c r="R85" i="3"/>
  <c r="P122" i="3"/>
  <c r="BK139" i="3"/>
  <c r="J139" i="3" s="1"/>
  <c r="J63" i="3" s="1"/>
  <c r="R139" i="3"/>
  <c r="BK86" i="4"/>
  <c r="J86" i="4" s="1"/>
  <c r="J61" i="4" s="1"/>
  <c r="R86" i="4"/>
  <c r="BK100" i="4"/>
  <c r="J100" i="4"/>
  <c r="J63" i="4" s="1"/>
  <c r="T100" i="4"/>
  <c r="R89" i="5"/>
  <c r="BK107" i="5"/>
  <c r="J107" i="5" s="1"/>
  <c r="J63" i="5" s="1"/>
  <c r="T107" i="5"/>
  <c r="P105" i="2"/>
  <c r="R105" i="2"/>
  <c r="T105" i="2"/>
  <c r="R120" i="2"/>
  <c r="BK180" i="2"/>
  <c r="J180" i="2" s="1"/>
  <c r="J63" i="2" s="1"/>
  <c r="R180" i="2"/>
  <c r="BK197" i="2"/>
  <c r="J197" i="2" s="1"/>
  <c r="J64" i="2" s="1"/>
  <c r="R197" i="2"/>
  <c r="R204" i="2"/>
  <c r="T523" i="2"/>
  <c r="T429" i="2"/>
  <c r="BK554" i="2"/>
  <c r="J554" i="2" s="1"/>
  <c r="J71" i="2" s="1"/>
  <c r="R554" i="2"/>
  <c r="P599" i="2"/>
  <c r="BK696" i="2"/>
  <c r="J696" i="2" s="1"/>
  <c r="J73" i="2" s="1"/>
  <c r="R696" i="2"/>
  <c r="R721" i="2"/>
  <c r="BK800" i="2"/>
  <c r="J800" i="2"/>
  <c r="J76" i="2" s="1"/>
  <c r="T800" i="2"/>
  <c r="R859" i="2"/>
  <c r="P898" i="2"/>
  <c r="P933" i="2"/>
  <c r="T933" i="2"/>
  <c r="R956" i="2"/>
  <c r="BK989" i="2"/>
  <c r="J989" i="2" s="1"/>
  <c r="J82" i="2" s="1"/>
  <c r="T989" i="2"/>
  <c r="P1009" i="2"/>
  <c r="T1009" i="2"/>
  <c r="T85" i="3"/>
  <c r="R122" i="3"/>
  <c r="P139" i="3"/>
  <c r="T86" i="4"/>
  <c r="T85" i="4"/>
  <c r="T84" i="4" s="1"/>
  <c r="P100" i="4"/>
  <c r="P89" i="5"/>
  <c r="P85" i="5" s="1"/>
  <c r="P84" i="5" s="1"/>
  <c r="AU58" i="1" s="1"/>
  <c r="P107" i="5"/>
  <c r="BK87" i="10"/>
  <c r="J87" i="10" s="1"/>
  <c r="J62" i="10" s="1"/>
  <c r="R87" i="10"/>
  <c r="R83" i="10"/>
  <c r="R82" i="10" s="1"/>
  <c r="BK105" i="2"/>
  <c r="J105" i="2"/>
  <c r="J61" i="2"/>
  <c r="BK120" i="2"/>
  <c r="J120" i="2" s="1"/>
  <c r="J62" i="2" s="1"/>
  <c r="T120" i="2"/>
  <c r="P180" i="2"/>
  <c r="T180" i="2"/>
  <c r="P197" i="2"/>
  <c r="T197" i="2"/>
  <c r="P204" i="2"/>
  <c r="BK523" i="2"/>
  <c r="J523" i="2"/>
  <c r="J67" i="2"/>
  <c r="R523" i="2"/>
  <c r="R429" i="2" s="1"/>
  <c r="BK543" i="2"/>
  <c r="J543" i="2"/>
  <c r="J70" i="2" s="1"/>
  <c r="R543" i="2"/>
  <c r="P554" i="2"/>
  <c r="T554" i="2"/>
  <c r="R599" i="2"/>
  <c r="P696" i="2"/>
  <c r="T696" i="2"/>
  <c r="T721" i="2"/>
  <c r="P782" i="2"/>
  <c r="T782" i="2"/>
  <c r="R800" i="2"/>
  <c r="P859" i="2"/>
  <c r="BK898" i="2"/>
  <c r="J898" i="2" s="1"/>
  <c r="J78" i="2" s="1"/>
  <c r="R898" i="2"/>
  <c r="BK956" i="2"/>
  <c r="J956" i="2" s="1"/>
  <c r="J81" i="2" s="1"/>
  <c r="T956" i="2"/>
  <c r="P989" i="2"/>
  <c r="R989" i="2"/>
  <c r="BK1009" i="2"/>
  <c r="J1009" i="2" s="1"/>
  <c r="J83" i="2" s="1"/>
  <c r="R1009" i="2"/>
  <c r="BK85" i="3"/>
  <c r="P85" i="3"/>
  <c r="P84" i="3" s="1"/>
  <c r="P83" i="3" s="1"/>
  <c r="AU56" i="1" s="1"/>
  <c r="BK122" i="3"/>
  <c r="J122" i="3" s="1"/>
  <c r="J62" i="3" s="1"/>
  <c r="T122" i="3"/>
  <c r="T139" i="3"/>
  <c r="P86" i="4"/>
  <c r="P85" i="4" s="1"/>
  <c r="P84" i="4" s="1"/>
  <c r="AU57" i="1" s="1"/>
  <c r="R100" i="4"/>
  <c r="BK89" i="5"/>
  <c r="J89" i="5" s="1"/>
  <c r="J62" i="5" s="1"/>
  <c r="T89" i="5"/>
  <c r="T85" i="5" s="1"/>
  <c r="T84" i="5" s="1"/>
  <c r="R107" i="5"/>
  <c r="T87" i="10"/>
  <c r="T83" i="10" s="1"/>
  <c r="T82" i="10" s="1"/>
  <c r="BK539" i="2"/>
  <c r="J539" i="2" s="1"/>
  <c r="J68" i="2" s="1"/>
  <c r="BK83" i="6"/>
  <c r="J83" i="6"/>
  <c r="J61" i="6" s="1"/>
  <c r="BK83" i="8"/>
  <c r="J83" i="8"/>
  <c r="J61" i="8"/>
  <c r="BK84" i="10"/>
  <c r="J84" i="10" s="1"/>
  <c r="J61" i="10" s="1"/>
  <c r="BK429" i="2"/>
  <c r="J429" i="2" s="1"/>
  <c r="J66" i="2" s="1"/>
  <c r="BK929" i="2"/>
  <c r="J929" i="2" s="1"/>
  <c r="J79" i="2" s="1"/>
  <c r="BK97" i="4"/>
  <c r="J97" i="4"/>
  <c r="J62" i="4" s="1"/>
  <c r="BK114" i="4"/>
  <c r="J114" i="4" s="1"/>
  <c r="J64" i="4" s="1"/>
  <c r="BK86" i="5"/>
  <c r="J86" i="5" s="1"/>
  <c r="J61" i="5" s="1"/>
  <c r="BK119" i="5"/>
  <c r="J119" i="5" s="1"/>
  <c r="J64" i="5" s="1"/>
  <c r="BK83" i="7"/>
  <c r="J83" i="7"/>
  <c r="J61" i="7"/>
  <c r="BK83" i="9"/>
  <c r="J83" i="9" s="1"/>
  <c r="J61" i="9" s="1"/>
  <c r="F55" i="10"/>
  <c r="J76" i="10"/>
  <c r="BF88" i="10"/>
  <c r="BF91" i="10"/>
  <c r="BF95" i="10"/>
  <c r="BF102" i="10"/>
  <c r="E48" i="10"/>
  <c r="BF93" i="10"/>
  <c r="BF97" i="10"/>
  <c r="BF99" i="10"/>
  <c r="BF85" i="10"/>
  <c r="E48" i="9"/>
  <c r="BF84" i="9"/>
  <c r="J75" i="9"/>
  <c r="F55" i="9"/>
  <c r="J54" i="9"/>
  <c r="E48" i="8"/>
  <c r="J52" i="8"/>
  <c r="F78" i="8"/>
  <c r="BF84" i="8"/>
  <c r="J54" i="8"/>
  <c r="F55" i="7"/>
  <c r="J52" i="7"/>
  <c r="E48" i="7"/>
  <c r="BF84" i="7"/>
  <c r="F34" i="7" s="1"/>
  <c r="BA60" i="1" s="1"/>
  <c r="F55" i="6"/>
  <c r="E48" i="6"/>
  <c r="J54" i="6"/>
  <c r="J52" i="6"/>
  <c r="BF84" i="6"/>
  <c r="F81" i="5"/>
  <c r="BE90" i="5"/>
  <c r="BE99" i="5"/>
  <c r="BE103" i="5"/>
  <c r="BE105" i="5"/>
  <c r="BE110" i="5"/>
  <c r="BE113" i="5"/>
  <c r="BE87" i="5"/>
  <c r="BE101" i="5"/>
  <c r="BE108" i="5"/>
  <c r="E48" i="5"/>
  <c r="BE93" i="5"/>
  <c r="BE115" i="5"/>
  <c r="BE120" i="5"/>
  <c r="J52" i="5"/>
  <c r="BE96" i="5"/>
  <c r="BE117" i="5"/>
  <c r="J85" i="3"/>
  <c r="J61" i="3" s="1"/>
  <c r="BE90" i="4"/>
  <c r="BE107" i="4"/>
  <c r="F55" i="4"/>
  <c r="BE87" i="4"/>
  <c r="BE95" i="4"/>
  <c r="BE101" i="4"/>
  <c r="BE105" i="4"/>
  <c r="BE111" i="4"/>
  <c r="BE115" i="4"/>
  <c r="E48" i="4"/>
  <c r="J52" i="4"/>
  <c r="BE92" i="4"/>
  <c r="BE98" i="4"/>
  <c r="BE113" i="4"/>
  <c r="BE103" i="4"/>
  <c r="BE104" i="4"/>
  <c r="BE108" i="4"/>
  <c r="BE110" i="4"/>
  <c r="E73" i="3"/>
  <c r="BE86" i="3"/>
  <c r="BE88" i="3"/>
  <c r="BE104" i="3"/>
  <c r="BE128" i="3"/>
  <c r="BE144" i="3"/>
  <c r="BE152" i="3"/>
  <c r="J52" i="3"/>
  <c r="BE92" i="3"/>
  <c r="BE119" i="3"/>
  <c r="BE120" i="3"/>
  <c r="BE142" i="3"/>
  <c r="F80" i="3"/>
  <c r="BE90" i="3"/>
  <c r="BE94" i="3"/>
  <c r="BE97" i="3"/>
  <c r="BE99" i="3"/>
  <c r="BE107" i="3"/>
  <c r="BE109" i="3"/>
  <c r="BE114" i="3"/>
  <c r="BE116" i="3"/>
  <c r="BE126" i="3"/>
  <c r="BE130" i="3"/>
  <c r="BE132" i="3"/>
  <c r="BE134" i="3"/>
  <c r="BE146" i="3"/>
  <c r="BE148" i="3"/>
  <c r="BE102" i="3"/>
  <c r="BE112" i="3"/>
  <c r="BE117" i="3"/>
  <c r="BE123" i="3"/>
  <c r="BE137" i="3"/>
  <c r="BE140" i="3"/>
  <c r="BE150" i="3"/>
  <c r="BF116" i="2"/>
  <c r="BF118" i="2"/>
  <c r="BF139" i="2"/>
  <c r="BF141" i="2"/>
  <c r="BF151" i="2"/>
  <c r="BF162" i="2"/>
  <c r="BF181" i="2"/>
  <c r="BF184" i="2"/>
  <c r="BF203" i="2"/>
  <c r="BF205" i="2"/>
  <c r="BF214" i="2"/>
  <c r="BF220" i="2"/>
  <c r="BF261" i="2"/>
  <c r="BF268" i="2"/>
  <c r="BF269" i="2"/>
  <c r="BF306" i="2"/>
  <c r="BF310" i="2"/>
  <c r="BF317" i="2"/>
  <c r="BF360" i="2"/>
  <c r="BF392" i="2"/>
  <c r="BF396" i="2"/>
  <c r="BF421" i="2"/>
  <c r="BF423" i="2"/>
  <c r="BF428" i="2"/>
  <c r="BF480" i="2"/>
  <c r="BF489" i="2"/>
  <c r="BF491" i="2"/>
  <c r="BF498" i="2"/>
  <c r="BF540" i="2"/>
  <c r="BF552" i="2"/>
  <c r="BF565" i="2"/>
  <c r="BF567" i="2"/>
  <c r="BF570" i="2"/>
  <c r="BF572" i="2"/>
  <c r="BF579" i="2"/>
  <c r="BF582" i="2"/>
  <c r="BF584" i="2"/>
  <c r="BF632" i="2"/>
  <c r="BF648" i="2"/>
  <c r="BF655" i="2"/>
  <c r="BF657" i="2"/>
  <c r="BF673" i="2"/>
  <c r="BF676" i="2"/>
  <c r="BF684" i="2"/>
  <c r="BF733" i="2"/>
  <c r="BF735" i="2"/>
  <c r="BF738" i="2"/>
  <c r="BF740" i="2"/>
  <c r="BF744" i="2"/>
  <c r="BF746" i="2"/>
  <c r="BF748" i="2"/>
  <c r="BF750" i="2"/>
  <c r="BF760" i="2"/>
  <c r="BF775" i="2"/>
  <c r="BF788" i="2"/>
  <c r="BF792" i="2"/>
  <c r="BF801" i="2"/>
  <c r="BF811" i="2"/>
  <c r="BF814" i="2"/>
  <c r="BF817" i="2"/>
  <c r="BF822" i="2"/>
  <c r="BF845" i="2"/>
  <c r="BF851" i="2"/>
  <c r="BF871" i="2"/>
  <c r="BF878" i="2"/>
  <c r="BF881" i="2"/>
  <c r="BF883" i="2"/>
  <c r="BF892" i="2"/>
  <c r="BF905" i="2"/>
  <c r="BF911" i="2"/>
  <c r="BF927" i="2"/>
  <c r="BF937" i="2"/>
  <c r="BF952" i="2"/>
  <c r="BF965" i="2"/>
  <c r="BF987" i="2"/>
  <c r="BF1003" i="2"/>
  <c r="BF1005" i="2"/>
  <c r="BF1012" i="2"/>
  <c r="BF1026" i="2"/>
  <c r="BF1028" i="2"/>
  <c r="BF1030" i="2"/>
  <c r="E48" i="2"/>
  <c r="F55" i="2"/>
  <c r="BF121" i="2"/>
  <c r="BF126" i="2"/>
  <c r="BF145" i="2"/>
  <c r="BF149" i="2"/>
  <c r="BF153" i="2"/>
  <c r="BF155" i="2"/>
  <c r="BF187" i="2"/>
  <c r="BF190" i="2"/>
  <c r="BF200" i="2"/>
  <c r="BF216" i="2"/>
  <c r="BF218" i="2"/>
  <c r="BF249" i="2"/>
  <c r="BF256" i="2"/>
  <c r="BF308" i="2"/>
  <c r="BF312" i="2"/>
  <c r="BF389" i="2"/>
  <c r="BF391" i="2"/>
  <c r="BF393" i="2"/>
  <c r="BF398" i="2"/>
  <c r="BF403" i="2"/>
  <c r="BF407" i="2"/>
  <c r="BF413" i="2"/>
  <c r="BF416" i="2"/>
  <c r="BF425" i="2"/>
  <c r="BF433" i="2"/>
  <c r="BF436" i="2"/>
  <c r="BF444" i="2"/>
  <c r="BF446" i="2"/>
  <c r="BF454" i="2"/>
  <c r="BF456" i="2"/>
  <c r="BF483" i="2"/>
  <c r="BF509" i="2"/>
  <c r="BF529" i="2"/>
  <c r="BF535" i="2"/>
  <c r="BF544" i="2"/>
  <c r="BF547" i="2"/>
  <c r="BF577" i="2"/>
  <c r="BF587" i="2"/>
  <c r="BF611" i="2"/>
  <c r="BF651" i="2"/>
  <c r="BF662" i="2"/>
  <c r="BF665" i="2"/>
  <c r="BF687" i="2"/>
  <c r="BF694" i="2"/>
  <c r="BF708" i="2"/>
  <c r="BF711" i="2"/>
  <c r="BF725" i="2"/>
  <c r="BF727" i="2"/>
  <c r="BF730" i="2"/>
  <c r="BF757" i="2"/>
  <c r="BF763" i="2"/>
  <c r="BF765" i="2"/>
  <c r="BF767" i="2"/>
  <c r="BF771" i="2"/>
  <c r="BF773" i="2"/>
  <c r="BF777" i="2"/>
  <c r="BF789" i="2"/>
  <c r="BF791" i="2"/>
  <c r="BF794" i="2"/>
  <c r="BF796" i="2"/>
  <c r="BF798" i="2"/>
  <c r="BF804" i="2"/>
  <c r="BF806" i="2"/>
  <c r="BF813" i="2"/>
  <c r="BF832" i="2"/>
  <c r="BF834" i="2"/>
  <c r="BF836" i="2"/>
  <c r="BF839" i="2"/>
  <c r="BF846" i="2"/>
  <c r="BF849" i="2"/>
  <c r="BF853" i="2"/>
  <c r="BF857" i="2"/>
  <c r="BF860" i="2"/>
  <c r="BF864" i="2"/>
  <c r="BF867" i="2"/>
  <c r="BF896" i="2"/>
  <c r="BF903" i="2"/>
  <c r="BF930" i="2"/>
  <c r="BF934" i="2"/>
  <c r="BF954" i="2"/>
  <c r="BF963" i="2"/>
  <c r="BF982" i="2"/>
  <c r="BF984" i="2"/>
  <c r="BF985" i="2"/>
  <c r="BF997" i="2"/>
  <c r="BF999" i="2"/>
  <c r="BF1001" i="2"/>
  <c r="J52" i="2"/>
  <c r="BF106" i="2"/>
  <c r="BF111" i="2"/>
  <c r="BF113" i="2"/>
  <c r="BF129" i="2"/>
  <c r="BF136" i="2"/>
  <c r="BF147" i="2"/>
  <c r="BF247" i="2"/>
  <c r="BF251" i="2"/>
  <c r="BF259" i="2"/>
  <c r="BF358" i="2"/>
  <c r="BF395" i="2"/>
  <c r="BF400" i="2"/>
  <c r="BF405" i="2"/>
  <c r="BF427" i="2"/>
  <c r="BF430" i="2"/>
  <c r="BF441" i="2"/>
  <c r="BF477" i="2"/>
  <c r="BF493" i="2"/>
  <c r="BF496" i="2"/>
  <c r="BF500" i="2"/>
  <c r="BF511" i="2"/>
  <c r="BF513" i="2"/>
  <c r="BF537" i="2"/>
  <c r="BF555" i="2"/>
  <c r="BF558" i="2"/>
  <c r="BF562" i="2"/>
  <c r="BF574" i="2"/>
  <c r="BF595" i="2"/>
  <c r="BF622" i="2"/>
  <c r="BF625" i="2"/>
  <c r="BF692" i="2"/>
  <c r="BF697" i="2"/>
  <c r="BF704" i="2"/>
  <c r="BF719" i="2"/>
  <c r="BF753" i="2"/>
  <c r="BF769" i="2"/>
  <c r="BF780" i="2"/>
  <c r="BF785" i="2"/>
  <c r="BF810" i="2"/>
  <c r="BF816" i="2"/>
  <c r="BF828" i="2"/>
  <c r="BF831" i="2"/>
  <c r="BF835" i="2"/>
  <c r="BF842" i="2"/>
  <c r="BF843" i="2"/>
  <c r="BF844" i="2"/>
  <c r="BF855" i="2"/>
  <c r="BF862" i="2"/>
  <c r="BF866" i="2"/>
  <c r="BF873" i="2"/>
  <c r="BF874" i="2"/>
  <c r="BF876" i="2"/>
  <c r="BF886" i="2"/>
  <c r="BF891" i="2"/>
  <c r="BF894" i="2"/>
  <c r="BF899" i="2"/>
  <c r="BF901" i="2"/>
  <c r="BF922" i="2"/>
  <c r="BF939" i="2"/>
  <c r="BF941" i="2"/>
  <c r="BF959" i="2"/>
  <c r="BF995" i="2"/>
  <c r="BF1007" i="2"/>
  <c r="BF1010" i="2"/>
  <c r="BF1016" i="2"/>
  <c r="BF1022" i="2"/>
  <c r="BF1024" i="2"/>
  <c r="BF1032" i="2"/>
  <c r="BF109" i="2"/>
  <c r="BF143" i="2"/>
  <c r="BF158" i="2"/>
  <c r="BF159" i="2"/>
  <c r="BF173" i="2"/>
  <c r="BF192" i="2"/>
  <c r="BF198" i="2"/>
  <c r="BF263" i="2"/>
  <c r="BF266" i="2"/>
  <c r="BF315" i="2"/>
  <c r="BF384" i="2"/>
  <c r="BF387" i="2"/>
  <c r="BF394" i="2"/>
  <c r="BF409" i="2"/>
  <c r="BF411" i="2"/>
  <c r="BF418" i="2"/>
  <c r="BF424" i="2"/>
  <c r="BF438" i="2"/>
  <c r="BF448" i="2"/>
  <c r="BF451" i="2"/>
  <c r="BF463" i="2"/>
  <c r="BF466" i="2"/>
  <c r="BF469" i="2"/>
  <c r="BF471" i="2"/>
  <c r="BF474" i="2"/>
  <c r="BF486" i="2"/>
  <c r="BF502" i="2"/>
  <c r="BF514" i="2"/>
  <c r="BF524" i="2"/>
  <c r="BF526" i="2"/>
  <c r="BF531" i="2"/>
  <c r="BF533" i="2"/>
  <c r="BF550" i="2"/>
  <c r="BF560" i="2"/>
  <c r="BF589" i="2"/>
  <c r="BF591" i="2"/>
  <c r="BF593" i="2"/>
  <c r="BF597" i="2"/>
  <c r="BF600" i="2"/>
  <c r="BF634" i="2"/>
  <c r="BF641" i="2"/>
  <c r="BF643" i="2"/>
  <c r="BF646" i="2"/>
  <c r="BF653" i="2"/>
  <c r="BF660" i="2"/>
  <c r="BF667" i="2"/>
  <c r="BF670" i="2"/>
  <c r="BF679" i="2"/>
  <c r="BF681" i="2"/>
  <c r="BF690" i="2"/>
  <c r="BF713" i="2"/>
  <c r="BF722" i="2"/>
  <c r="BF742" i="2"/>
  <c r="BF755" i="2"/>
  <c r="BF783" i="2"/>
  <c r="BF786" i="2"/>
  <c r="BF808" i="2"/>
  <c r="BF819" i="2"/>
  <c r="BF820" i="2"/>
  <c r="BF824" i="2"/>
  <c r="BF826" i="2"/>
  <c r="BF829" i="2"/>
  <c r="BF838" i="2"/>
  <c r="BF841" i="2"/>
  <c r="BF847" i="2"/>
  <c r="BF869" i="2"/>
  <c r="BF872" i="2"/>
  <c r="BF879" i="2"/>
  <c r="BF885" i="2"/>
  <c r="BF907" i="2"/>
  <c r="BF909" i="2"/>
  <c r="BF920" i="2"/>
  <c r="BF924" i="2"/>
  <c r="BF926" i="2"/>
  <c r="BF943" i="2"/>
  <c r="BF957" i="2"/>
  <c r="BF961" i="2"/>
  <c r="BF967" i="2"/>
  <c r="BF968" i="2"/>
  <c r="BF990" i="2"/>
  <c r="BF993" i="2"/>
  <c r="BF1014" i="2"/>
  <c r="BF1018" i="2"/>
  <c r="BF1021" i="2"/>
  <c r="BF1034" i="2"/>
  <c r="F35" i="3"/>
  <c r="BB56" i="1" s="1"/>
  <c r="F34" i="4"/>
  <c r="BA57" i="1"/>
  <c r="J33" i="6"/>
  <c r="AV59" i="1" s="1"/>
  <c r="J33" i="9"/>
  <c r="AV62" i="1"/>
  <c r="J34" i="3"/>
  <c r="AW56" i="1" s="1"/>
  <c r="J34" i="4"/>
  <c r="AW57" i="1"/>
  <c r="F35" i="4"/>
  <c r="BB57" i="1" s="1"/>
  <c r="F37" i="5"/>
  <c r="BD58" i="1" s="1"/>
  <c r="J34" i="9"/>
  <c r="AW62" i="1" s="1"/>
  <c r="J33" i="10"/>
  <c r="AV63" i="1"/>
  <c r="F36" i="2"/>
  <c r="BC55" i="1" s="1"/>
  <c r="F36" i="4"/>
  <c r="BC57" i="1" s="1"/>
  <c r="F33" i="7"/>
  <c r="AZ60" i="1" s="1"/>
  <c r="F33" i="8"/>
  <c r="AZ61" i="1"/>
  <c r="F33" i="10"/>
  <c r="AZ63" i="1" s="1"/>
  <c r="F33" i="2"/>
  <c r="AZ55" i="1" s="1"/>
  <c r="J33" i="2"/>
  <c r="AV55" i="1" s="1"/>
  <c r="F34" i="5"/>
  <c r="BA58" i="1" s="1"/>
  <c r="F36" i="5"/>
  <c r="BC58" i="1" s="1"/>
  <c r="F37" i="10"/>
  <c r="BD63" i="1"/>
  <c r="F36" i="3"/>
  <c r="BC56" i="1" s="1"/>
  <c r="F37" i="4"/>
  <c r="BD57" i="1" s="1"/>
  <c r="F34" i="6"/>
  <c r="BA59" i="1" s="1"/>
  <c r="F35" i="10"/>
  <c r="BB63" i="1"/>
  <c r="F37" i="3"/>
  <c r="BD56" i="1" s="1"/>
  <c r="J34" i="5"/>
  <c r="AW58" i="1"/>
  <c r="F34" i="8"/>
  <c r="BA61" i="1" s="1"/>
  <c r="F36" i="10"/>
  <c r="BC63" i="1"/>
  <c r="F35" i="2"/>
  <c r="BB55" i="1" s="1"/>
  <c r="F34" i="3"/>
  <c r="BA56" i="1" s="1"/>
  <c r="F35" i="5"/>
  <c r="BB58" i="1" s="1"/>
  <c r="F37" i="2"/>
  <c r="BD55" i="1" s="1"/>
  <c r="BK104" i="2" l="1"/>
  <c r="J104" i="2" s="1"/>
  <c r="J60" i="2" s="1"/>
  <c r="R85" i="5"/>
  <c r="R84" i="5"/>
  <c r="R104" i="2"/>
  <c r="P542" i="2"/>
  <c r="BK84" i="3"/>
  <c r="J84" i="3"/>
  <c r="J60" i="3"/>
  <c r="R85" i="4"/>
  <c r="R84" i="4" s="1"/>
  <c r="R84" i="3"/>
  <c r="R83" i="3"/>
  <c r="R542" i="2"/>
  <c r="T84" i="3"/>
  <c r="T83" i="3"/>
  <c r="P104" i="2"/>
  <c r="P103" i="2" s="1"/>
  <c r="AU55" i="1" s="1"/>
  <c r="AU54" i="1" s="1"/>
  <c r="T542" i="2"/>
  <c r="T104" i="2"/>
  <c r="BK82" i="7"/>
  <c r="J82" i="7"/>
  <c r="J60" i="7" s="1"/>
  <c r="BK83" i="10"/>
  <c r="J83" i="10"/>
  <c r="J60" i="10"/>
  <c r="BK542" i="2"/>
  <c r="J542" i="2" s="1"/>
  <c r="J69" i="2" s="1"/>
  <c r="BK85" i="4"/>
  <c r="J85" i="4" s="1"/>
  <c r="J60" i="4" s="1"/>
  <c r="BK85" i="5"/>
  <c r="J85" i="5"/>
  <c r="J60" i="5" s="1"/>
  <c r="BK82" i="6"/>
  <c r="J82" i="6"/>
  <c r="J60" i="6"/>
  <c r="BK82" i="8"/>
  <c r="J82" i="8" s="1"/>
  <c r="J60" i="8" s="1"/>
  <c r="BK82" i="9"/>
  <c r="J82" i="9" s="1"/>
  <c r="J60" i="9" s="1"/>
  <c r="F33" i="5"/>
  <c r="AZ58" i="1" s="1"/>
  <c r="BD54" i="1"/>
  <c r="W33" i="1" s="1"/>
  <c r="J33" i="4"/>
  <c r="AV57" i="1" s="1"/>
  <c r="AT57" i="1" s="1"/>
  <c r="J34" i="10"/>
  <c r="AW63" i="1" s="1"/>
  <c r="AT63" i="1" s="1"/>
  <c r="J33" i="3"/>
  <c r="AV56" i="1" s="1"/>
  <c r="AT56" i="1" s="1"/>
  <c r="J33" i="5"/>
  <c r="AV58" i="1" s="1"/>
  <c r="AT58" i="1" s="1"/>
  <c r="BC54" i="1"/>
  <c r="W32" i="1" s="1"/>
  <c r="J34" i="2"/>
  <c r="AW55" i="1" s="1"/>
  <c r="AT55" i="1" s="1"/>
  <c r="J34" i="6"/>
  <c r="AW59" i="1"/>
  <c r="AT59" i="1" s="1"/>
  <c r="J34" i="8"/>
  <c r="AW61" i="1"/>
  <c r="AT61" i="1"/>
  <c r="F34" i="10"/>
  <c r="BA63" i="1"/>
  <c r="J34" i="7"/>
  <c r="AW60" i="1"/>
  <c r="AT60" i="1" s="1"/>
  <c r="F33" i="4"/>
  <c r="AZ57" i="1"/>
  <c r="AT62" i="1"/>
  <c r="F33" i="3"/>
  <c r="AZ56" i="1" s="1"/>
  <c r="F34" i="9"/>
  <c r="BA62" i="1" s="1"/>
  <c r="BB54" i="1"/>
  <c r="W31" i="1" s="1"/>
  <c r="F34" i="2"/>
  <c r="BA55" i="1" s="1"/>
  <c r="R103" i="2" l="1"/>
  <c r="T103" i="2"/>
  <c r="BK103" i="2"/>
  <c r="J103" i="2" s="1"/>
  <c r="J59" i="2" s="1"/>
  <c r="BK84" i="5"/>
  <c r="J84" i="5" s="1"/>
  <c r="J30" i="5" s="1"/>
  <c r="AG58" i="1" s="1"/>
  <c r="BK81" i="9"/>
  <c r="J81" i="9" s="1"/>
  <c r="J30" i="9" s="1"/>
  <c r="AG62" i="1" s="1"/>
  <c r="BK82" i="10"/>
  <c r="J82" i="10"/>
  <c r="J59" i="10"/>
  <c r="BK81" i="6"/>
  <c r="J81" i="6" s="1"/>
  <c r="J59" i="6" s="1"/>
  <c r="BK81" i="8"/>
  <c r="J81" i="8" s="1"/>
  <c r="J30" i="8" s="1"/>
  <c r="AG61" i="1" s="1"/>
  <c r="BK83" i="3"/>
  <c r="J83" i="3" s="1"/>
  <c r="J30" i="3" s="1"/>
  <c r="AG56" i="1" s="1"/>
  <c r="BK84" i="4"/>
  <c r="J84" i="4" s="1"/>
  <c r="J30" i="4" s="1"/>
  <c r="AG57" i="1" s="1"/>
  <c r="BK81" i="7"/>
  <c r="J81" i="7"/>
  <c r="J30" i="7" s="1"/>
  <c r="AG60" i="1" s="1"/>
  <c r="AZ54" i="1"/>
  <c r="AV54" i="1" s="1"/>
  <c r="AK29" i="1" s="1"/>
  <c r="BA54" i="1"/>
  <c r="W30" i="1"/>
  <c r="AX54" i="1"/>
  <c r="AY54" i="1"/>
  <c r="J30" i="2" l="1"/>
  <c r="AG55" i="1" s="1"/>
  <c r="J39" i="3"/>
  <c r="J39" i="4"/>
  <c r="J39" i="8"/>
  <c r="J39" i="5"/>
  <c r="J39" i="7"/>
  <c r="J59" i="5"/>
  <c r="J59" i="8"/>
  <c r="J59" i="9"/>
  <c r="J59" i="3"/>
  <c r="J59" i="7"/>
  <c r="J59" i="4"/>
  <c r="J39" i="9"/>
  <c r="J39" i="2"/>
  <c r="AN55" i="1"/>
  <c r="AN56" i="1"/>
  <c r="AN61" i="1"/>
  <c r="AN62" i="1"/>
  <c r="AN57" i="1"/>
  <c r="AN58" i="1"/>
  <c r="AN60" i="1"/>
  <c r="J30" i="10"/>
  <c r="AG63" i="1"/>
  <c r="J30" i="6"/>
  <c r="AG59" i="1"/>
  <c r="AN59" i="1" s="1"/>
  <c r="W29" i="1"/>
  <c r="AW54" i="1"/>
  <c r="AK30" i="1" s="1"/>
  <c r="J39" i="6" l="1"/>
  <c r="J39" i="10"/>
  <c r="AN63" i="1"/>
  <c r="AG54" i="1"/>
  <c r="AN54" i="1" s="1"/>
  <c r="AT54" i="1"/>
  <c r="AK26" i="1" l="1"/>
  <c r="AK35" i="1"/>
</calcChain>
</file>

<file path=xl/sharedStrings.xml><?xml version="1.0" encoding="utf-8"?>
<sst xmlns="http://schemas.openxmlformats.org/spreadsheetml/2006/main" count="12334" uniqueCount="2392">
  <si>
    <t>Export Komplet</t>
  </si>
  <si>
    <t>VZ</t>
  </si>
  <si>
    <t>2.0</t>
  </si>
  <si>
    <t>ZAMOK</t>
  </si>
  <si>
    <t>False</t>
  </si>
  <si>
    <t>{32661c1e-cbb7-46fb-8b01-bdd1604d0abc}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</si>
  <si>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</si>
  <si>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</si>
  <si>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</si>
  <si>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</si>
  <si>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</si>
  <si>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</si>
  <si>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</si>
  <si>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</si>
  <si>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Bohumin_Pudlov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</si>
  <si>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</si>
  <si>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</si>
  <si>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bytového domu ul. Partyzánská č. p. 302 v Pudlově</t>
  </si>
  <si>
    <t>KSO:</t>
  </si>
  <si>
    <t/>
  </si>
  <si>
    <t>CC-CZ:</t>
  </si>
  <si>
    <t>Místo:</t>
  </si>
  <si>
    <t>Partyzánská 302</t>
  </si>
  <si>
    <t>Datum:</t>
  </si>
  <si>
    <t>26. 11. 2022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</si>
  <si>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</si>
  <si>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</si>
  <si>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</si>
  <si>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</si>
  <si>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</si>
  <si>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</si>
  <si>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</si>
  <si>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BENUTA PRO s.r.o.</t>
  </si>
  <si>
    <t>True</t>
  </si>
  <si>
    <t>Zpracovatel:</t>
  </si>
  <si>
    <t>Ing. T. Pacola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</si>
  <si>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</si>
  <si>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</si>
  <si>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</si>
  <si>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</si>
  <si>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</si>
  <si>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</si>
  <si>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</si>
  <si>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</si>
  <si>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</si>
  <si>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</si>
  <si>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</si>
  <si>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</si>
  <si>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</si>
  <si>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</si>
  <si>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</si>
  <si>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</si>
  <si>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</si>
  <si>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</si>
  <si>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</si>
  <si>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</si>
  <si>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</si>
  <si>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</si>
  <si>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</si>
  <si>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</si>
  <si>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</si>
  <si>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</si>
  <si>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</si>
  <si>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</si>
  <si>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</si>
  <si>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</si>
  <si>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</si>
  <si>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</si>
  <si>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</si>
  <si>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</si>
  <si>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</si>
  <si>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</si>
  <si>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</si>
  <si>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</si>
  <si>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</si>
  <si>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</si>
  <si>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</si>
  <si>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E.2.01.1.</t>
  </si>
  <si>
    <t>Pozemní objekty budov</t>
  </si>
  <si>
    <t>STA</t>
  </si>
  <si>
    <t>1</t>
  </si>
  <si>
    <t>{af0fbee2-222e-4d4e-b67a-d652114b75a0}</t>
  </si>
  <si>
    <t>E.2.01.2</t>
  </si>
  <si>
    <t>Zpevněná parkovací plocha</t>
  </si>
  <si>
    <t>{e195530c-26dd-4f46-b6f0-7209ee0fce94}</t>
  </si>
  <si>
    <t>2</t>
  </si>
  <si>
    <t>E.2.01.3</t>
  </si>
  <si>
    <t>Oplocení</t>
  </si>
  <si>
    <t>{459ff3e9-fc57-47c5-ac27-74d83d0e40d1}</t>
  </si>
  <si>
    <t>E.2.01.4</t>
  </si>
  <si>
    <t>Oprava septiku</t>
  </si>
  <si>
    <t>{81af3975-0f55-4637-935e-4f3c331492d3}</t>
  </si>
  <si>
    <t>E.2.01.5</t>
  </si>
  <si>
    <t>Zdravotechnika</t>
  </si>
  <si>
    <t>{294472ab-362d-466d-8b40-2b112715eae0}</t>
  </si>
  <si>
    <t>E.2.01.6</t>
  </si>
  <si>
    <t>Vytápění</t>
  </si>
  <si>
    <t>{64e58694-fae5-45a2-a462-8ddb37761096}</t>
  </si>
  <si>
    <t>E.2.01.7</t>
  </si>
  <si>
    <t>Silnoproudá elektroinstalace</t>
  </si>
  <si>
    <t>{2f1f44d9-3ebd-44ba-9206-1220dc46fadb}</t>
  </si>
  <si>
    <t>E.2.01.8</t>
  </si>
  <si>
    <t>Slaboroudá elektroinstalace</t>
  </si>
  <si>
    <t>{1323e32f-5ce1-453b-9635-11c8a06a701b}</t>
  </si>
  <si>
    <t>VRN</t>
  </si>
  <si>
    <t>Vedlejší rozpočtové náklady</t>
  </si>
  <si>
    <t>{315e0b8b-94e7-47eb-94ce-621412cebac1}</t>
  </si>
  <si>
    <t>KRYCÍ LIST SOUPISU PRACÍ</t>
  </si>
  <si>
    <t>Objekt:</t>
  </si>
  <si>
    <t>E.2.01.1. - Pozemní objekty budov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</si>
  <si>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</si>
  <si>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</si>
  <si>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</si>
  <si>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</si>
  <si>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</si>
  <si>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</si>
  <si>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</si>
  <si>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</si>
  <si>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</si>
  <si>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</si>
  <si>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</si>
  <si>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</si>
  <si>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</si>
  <si>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</si>
  <si>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</si>
  <si>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</si>
  <si>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</si>
  <si>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</si>
  <si>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</si>
  <si>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</si>
  <si>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</si>
  <si>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</si>
  <si>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</si>
  <si>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</si>
  <si>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</si>
  <si>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</si>
  <si>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</si>
  <si>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</si>
  <si>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</si>
  <si>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</si>
  <si>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</si>
  <si>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</si>
  <si>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</si>
  <si>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</si>
  <si>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</si>
  <si>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</si>
  <si>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</si>
  <si>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</si>
  <si>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</si>
  <si>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</si>
  <si>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</si>
  <si>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</si>
  <si>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</si>
  <si>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</si>
  <si>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</si>
  <si>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</si>
  <si>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132112132</t>
  </si>
  <si>
    <t>Hloubení nezapažených rýh šířky do 800 mm ručně s urovnáním dna do předepsaného profilu a spádu v hornině třídy těžitelnosti I skupiny 1 a 2 nesoudržných</t>
  </si>
  <si>
    <t>m3</t>
  </si>
  <si>
    <t>CS ÚRS 2022 01</t>
  </si>
  <si>
    <t>4</t>
  </si>
  <si>
    <t>-1234140982</t>
  </si>
  <si>
    <t>Online PSC</t>
  </si>
  <si>
    <t>https://podminky.urs.cz/item/CS_URS_2022_01/132112132</t>
  </si>
  <si>
    <t>VV</t>
  </si>
  <si>
    <t>111,56*0,5*0,3</t>
  </si>
  <si>
    <t>132212112</t>
  </si>
  <si>
    <t>Hloubení rýh šířky do 800 mm ručně zapažených i nezapažených, s urovnáním dna do předepsaného profilu a spádu v hornině třídy těžitelnosti I skupiny 3 nesoudržných</t>
  </si>
  <si>
    <t>CS ÚRS 2020 01</t>
  </si>
  <si>
    <t>(20,1+10,0)*2*0,3*0,5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</si>
  <si>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</si>
  <si>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</si>
  <si>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</si>
  <si>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-72171084</t>
  </si>
  <si>
    <t>https://podminky.urs.cz/item/CS_URS_2022_01/162751117</t>
  </si>
  <si>
    <t>171201221</t>
  </si>
  <si>
    <t>Poplatek za uložení stavebního odpadu na skládce (skládkovné) zeminy a kamení zatříděného do Katalogu odpadů pod kódem 17 05 04</t>
  </si>
  <si>
    <t>t</t>
  </si>
  <si>
    <t>1120086376</t>
  </si>
  <si>
    <t>https://podminky.urs.cz/item/CS_URS_2022_01/171201221</t>
  </si>
  <si>
    <t>9,03*1,9 'Přepočtené koeficientem množství</t>
  </si>
  <si>
    <t>5</t>
  </si>
  <si>
    <t>171251201</t>
  </si>
  <si>
    <t>Uložení sypaniny na skládky nebo meziskládky bez hutnění s upravením uložené sypaniny do předepsaného tvaru</t>
  </si>
  <si>
    <t>-1059651002</t>
  </si>
  <si>
    <t>https://podminky.urs.cz/item/CS_URS_2022_01/171251201</t>
  </si>
  <si>
    <t>6</t>
  </si>
  <si>
    <t>174101101</t>
  </si>
  <si>
    <t>Zásyp sypaninou z jakékoliv horniny strojně s uložením výkopku ve vrstvách se zhutněním jam, šachet, rýh nebo kolem objektů v těchto vykopávkách</t>
  </si>
  <si>
    <t>https://podminky.urs.cz/item/CS_URS_2022_01/174101101</t>
  </si>
  <si>
    <t>Svislé a kompletní konstrukce</t>
  </si>
  <si>
    <t>7</t>
  </si>
  <si>
    <t>310279842</t>
  </si>
  <si>
    <t>Zazdívka otvorů ve zdivu nadzákladovém nepálenými tvárnicemi plochy přes 1 m2 do 4 m2 , ve zdi tl. do 300 mm</t>
  </si>
  <si>
    <t>-494131017</t>
  </si>
  <si>
    <t>https://podminky.urs.cz/item/CS_URS_2022_01/310279842</t>
  </si>
  <si>
    <t>1,1*2*2,75*0,3</t>
  </si>
  <si>
    <t>12*0,66</t>
  </si>
  <si>
    <t>Součet</t>
  </si>
  <si>
    <t>8</t>
  </si>
  <si>
    <t>311237141</t>
  </si>
  <si>
    <t>Zdivo jednovrstvé tepelně izolační z cihel děrovaných broušených na tenkovrstvou maltu, součinitel prostupu tepla U přes 0,18 do 0,22, tl. zdiva 440 mm</t>
  </si>
  <si>
    <t>m2</t>
  </si>
  <si>
    <t>-1431817047</t>
  </si>
  <si>
    <t>https://podminky.urs.cz/item/CS_URS_2022_01/311237141</t>
  </si>
  <si>
    <t>(0,4*1,45*2+0,4*0,55*2+0,4*1,45*4+0,4*0,55*2)*0,45</t>
  </si>
  <si>
    <t>9</t>
  </si>
  <si>
    <t>311273121</t>
  </si>
  <si>
    <t>Zdivo tepelněizolační z pórobetonových tvárnic na tenkovrstvou maltu, pevnost tvárnic do P2, objemová hmotnost do 400 kg/m3,součinitel prostupu tepla U přes 0,18 do 0,22, tl. zdiva 450 mm</t>
  </si>
  <si>
    <t>358722811</t>
  </si>
  <si>
    <t>https://podminky.urs.cz/item/CS_URS_2022_01/311273121</t>
  </si>
  <si>
    <t>vyzdění štítů</t>
  </si>
  <si>
    <t>10*4,6</t>
  </si>
  <si>
    <t>dozdívky</t>
  </si>
  <si>
    <t>(0,4+0,4+0,4+0,4+0,4*6)*1,45</t>
  </si>
  <si>
    <t>10</t>
  </si>
  <si>
    <t>3112743R</t>
  </si>
  <si>
    <t>Pohledové zdivo z přesných vápenopískových tvárnic na tenkovrstvou maltu vnější, tloušťka zdiva 450 mm, pevnost tvárnic do P15 bílých</t>
  </si>
  <si>
    <t>-1505950959</t>
  </si>
  <si>
    <t>dozdívka pod věnec</t>
  </si>
  <si>
    <t>(20,1+10)*2*0,5</t>
  </si>
  <si>
    <t>11</t>
  </si>
  <si>
    <t>317142422</t>
  </si>
  <si>
    <t>Překlady nenosné z pórobetonu osazené do tenkého maltového lože, výšky do 250 mm, šířky překladu 100 mm, délky překladu přes 1000 do 1250 mm</t>
  </si>
  <si>
    <t>kus</t>
  </si>
  <si>
    <t>12</t>
  </si>
  <si>
    <t>https://podminky.urs.cz/item/CS_URS_2022_01/317142422</t>
  </si>
  <si>
    <t>317143452</t>
  </si>
  <si>
    <t>Překlady nosné z pórobetonu osazené do tenkého maltového lože, pro zdi tl. 300 mm, délky překladu přes 1300 do 1500 mm</t>
  </si>
  <si>
    <t>1273845513</t>
  </si>
  <si>
    <t>https://podminky.urs.cz/item/CS_URS_2022_01/317143452</t>
  </si>
  <si>
    <t>13</t>
  </si>
  <si>
    <t>317143461</t>
  </si>
  <si>
    <t>Překlady nosné z pórobetonu osazené do tenkého maltového lože, pro zdi tl. 375 mm, délky překladu do 1300 mm</t>
  </si>
  <si>
    <t>-701989986</t>
  </si>
  <si>
    <t>https://podminky.urs.cz/item/CS_URS_2022_01/317143461</t>
  </si>
  <si>
    <t>14</t>
  </si>
  <si>
    <t>317143464</t>
  </si>
  <si>
    <t>Překlady nosné z pórobetonu osazené do tenkého maltového lože, pro zdi tl. 375 mm, délky překladu přes 1800 do 2100 mm</t>
  </si>
  <si>
    <t>-1977712866</t>
  </si>
  <si>
    <t>https://podminky.urs.cz/item/CS_URS_2022_01/317143464</t>
  </si>
  <si>
    <t>317143466</t>
  </si>
  <si>
    <t>Překlady nosné z pórobetonu osazené do tenkého maltového lože, pro zdi tl. 375 mm, délky překladu přes 2400 mm</t>
  </si>
  <si>
    <t>-1296451174</t>
  </si>
  <si>
    <t>https://podminky.urs.cz/item/CS_URS_2022_01/317143466</t>
  </si>
  <si>
    <t>16</t>
  </si>
  <si>
    <t>317351107</t>
  </si>
  <si>
    <t>Bednění klenbových pásů, říms nebo překladů překladů neproměnného nebo proměnného průřezu nebo při tvaru zalomeném půdorysně nebo nárysně včetně podpěrné konstrukce do výše 4 m zřízení</t>
  </si>
  <si>
    <t>-1017844141</t>
  </si>
  <si>
    <t>https://podminky.urs.cz/item/CS_URS_2022_01/317351107</t>
  </si>
  <si>
    <t>17</t>
  </si>
  <si>
    <t>317351108</t>
  </si>
  <si>
    <t>Bednění klenbových pásů, říms nebo překladů překladů neproměnného nebo proměnného průřezu nebo při tvaru zalomeném půdorysně nebo nárysně včetně podpěrné konstrukce do výše 4 m odstranění</t>
  </si>
  <si>
    <t>-488608250</t>
  </si>
  <si>
    <t>https://podminky.urs.cz/item/CS_URS_2022_01/317351108</t>
  </si>
  <si>
    <t>18</t>
  </si>
  <si>
    <t>317361821</t>
  </si>
  <si>
    <t>Výztuž překladů, říms, žlabů, žlabových říms, klenbových pásů z betonářské oceli 10 505 (R) nebo BSt 500</t>
  </si>
  <si>
    <t>-1137536976</t>
  </si>
  <si>
    <t>https://podminky.urs.cz/item/CS_URS_2022_01/317361821</t>
  </si>
  <si>
    <t>19</t>
  </si>
  <si>
    <t>317941123</t>
  </si>
  <si>
    <t>Osazování ocelových válcovaných nosníků na zdivu I nebo IE nebo U nebo UE nebo L č. 14 až 22 nebo výšky do 220 mm</t>
  </si>
  <si>
    <t>-1160263475</t>
  </si>
  <si>
    <t>https://podminky.urs.cz/item/CS_URS_2022_01/317941123</t>
  </si>
  <si>
    <t>(4,4*19*50,5+5,05*14*50,5)/1000</t>
  </si>
  <si>
    <t>20</t>
  </si>
  <si>
    <t>M</t>
  </si>
  <si>
    <t>13010962</t>
  </si>
  <si>
    <t>ocel profilová jakost S235JR (11 375) průřez HEA 220</t>
  </si>
  <si>
    <t>32</t>
  </si>
  <si>
    <t>834882684</t>
  </si>
  <si>
    <t>340271041</t>
  </si>
  <si>
    <t>Zazdívka otvorů v příčkách nebo stěnách pórobetonovými tvárnicemi plochy přes 0,025 m2 do 1 m2, objemová hmotnost 500 kg/m3, tloušťka příčky 150 mm</t>
  </si>
  <si>
    <t>-1288355085</t>
  </si>
  <si>
    <t>https://podminky.urs.cz/item/CS_URS_2022_01/340271041</t>
  </si>
  <si>
    <t>1,1*0,9*6+0,6*0,8*12</t>
  </si>
  <si>
    <t>22</t>
  </si>
  <si>
    <t>342272225</t>
  </si>
  <si>
    <t>Příčky z pórobetonových tvárnic hladkých na tenké maltové lože objemová hmotnost do 500 kg/m3, tloušťka příčky 100 mm</t>
  </si>
  <si>
    <t>https://podminky.urs.cz/item/CS_URS_2022_01/342272225</t>
  </si>
  <si>
    <t>1.NP</t>
  </si>
  <si>
    <t>(4,48+3,95+1,9+1,7+0,97+1)*2*3,0</t>
  </si>
  <si>
    <t>dveře</t>
  </si>
  <si>
    <t>-(0,9+0,8+0,8+0,9+0,9)*2*2,02</t>
  </si>
  <si>
    <t>2.NP</t>
  </si>
  <si>
    <t>(1,2+3,3+1,1+4,48+3,95)*2*2,75</t>
  </si>
  <si>
    <t>-(0,8+0,8+0,9+0,9+0,9)*2*2,02</t>
  </si>
  <si>
    <t>23</t>
  </si>
  <si>
    <t>342272245</t>
  </si>
  <si>
    <t>Příčky z pórobetonových tvárnic hladkých na tenké maltové lože objemová hmotnost do 500 kg/m3, tloušťka příčky 150 mm</t>
  </si>
  <si>
    <t>-1201320978</t>
  </si>
  <si>
    <t>https://podminky.urs.cz/item/CS_URS_2022_01/342272245</t>
  </si>
  <si>
    <t>2,93*2*3+1,0*20,2*2</t>
  </si>
  <si>
    <t>2,8*2*2,75</t>
  </si>
  <si>
    <t>Vodorovné konstrukce</t>
  </si>
  <si>
    <t>24</t>
  </si>
  <si>
    <t>413232211</t>
  </si>
  <si>
    <t>Zazdívka zhlaví stropních trámů nebo válcovaných nosníků pálenými cihlami válcovaných nosníků, výšky do 150 mm</t>
  </si>
  <si>
    <t>-167858932</t>
  </si>
  <si>
    <t>https://podminky.urs.cz/item/CS_URS_2022_01/413232211</t>
  </si>
  <si>
    <t>(19+14)*2</t>
  </si>
  <si>
    <t>25</t>
  </si>
  <si>
    <t>417321515</t>
  </si>
  <si>
    <t>Ztužující pásy a věnce z betonu železového (bez výztuže) tř. C 25/30</t>
  </si>
  <si>
    <t>https://podminky.urs.cz/item/CS_URS_2022_01/417321515</t>
  </si>
  <si>
    <t>(20,1+10)*2*0,3*0,45</t>
  </si>
  <si>
    <t>26</t>
  </si>
  <si>
    <t>417351115</t>
  </si>
  <si>
    <t>Bednění bočnic ztužujících pásů a věnců včetně vzpěr zřízení</t>
  </si>
  <si>
    <t>https://podminky.urs.cz/item/CS_URS_2022_01/417351115</t>
  </si>
  <si>
    <t>(20,1+10)*2*0,3</t>
  </si>
  <si>
    <t>27</t>
  </si>
  <si>
    <t>417351116</t>
  </si>
  <si>
    <t>Bednění bočnic ztužujících pásů a věnců včetně vzpěr odstranění</t>
  </si>
  <si>
    <t>28</t>
  </si>
  <si>
    <t>https://podminky.urs.cz/item/CS_URS_2022_01/417351116</t>
  </si>
  <si>
    <t>417361821</t>
  </si>
  <si>
    <t>Výztuž ztužujících pásů a věnců z betonářské oceli 10 505 (R) nebo BSt 500</t>
  </si>
  <si>
    <t>30</t>
  </si>
  <si>
    <t>https://podminky.urs.cz/item/CS_URS_2022_01/417361821</t>
  </si>
  <si>
    <t>(20,1+10)*2/0,25*1,5*0,0004</t>
  </si>
  <si>
    <t>(20,1+10)*2*4*1,25*0,00121</t>
  </si>
  <si>
    <t>Komunikace pozemní</t>
  </si>
  <si>
    <t>29</t>
  </si>
  <si>
    <t>564271011</t>
  </si>
  <si>
    <t>Podklad nebo podsyp ze štěrkopísku ŠP s rozprostřením, vlhčením a zhutněním plochy jednotlivě do 100 m2, po zhutnění tl. 250 mm</t>
  </si>
  <si>
    <t>132727407</t>
  </si>
  <si>
    <t>https://podminky.urs.cz/item/CS_URS_2022_01/564271011</t>
  </si>
  <si>
    <t>596811311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</si>
  <si>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</si>
  <si>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1061608390</t>
  </si>
  <si>
    <t>https://podminky.urs.cz/item/CS_URS_2022_01/596811311</t>
  </si>
  <si>
    <t>(20,1+10,8)*0,5</t>
  </si>
  <si>
    <t>31</t>
  </si>
  <si>
    <t>59245601</t>
  </si>
  <si>
    <t>dlažba desková betonová 500x500x50mm přírodní</t>
  </si>
  <si>
    <t>-1849749627</t>
  </si>
  <si>
    <t>Úpravy povrchů, podlahy a osazování výplní</t>
  </si>
  <si>
    <t>611311131</t>
  </si>
  <si>
    <t>Potažení vnitřních ploch vápenným štukem tloušťky do 3 mm vodorovných konstrukcí stropů rovných</t>
  </si>
  <si>
    <t>https://podminky.urs.cz/item/CS_URS_2022_01/611311131</t>
  </si>
  <si>
    <t>1.NP-byty</t>
  </si>
  <si>
    <t>(7,68+11,38+19,12+25,45+5,68+1,43)*2</t>
  </si>
  <si>
    <t>2.NP-byty</t>
  </si>
  <si>
    <t>(1,76+7,87+11,38+19,12+26,28+7,28)*2</t>
  </si>
  <si>
    <t>chodby</t>
  </si>
  <si>
    <t>1,2*2,5*2+4*1,3+2,95*1,2*3+1,2*2,5*2+3,25*2,5+2,3*2,5</t>
  </si>
  <si>
    <t>33</t>
  </si>
  <si>
    <t>611311135</t>
  </si>
  <si>
    <t>Potažení vnitřních ploch vápenným štukem tloušťky do 3 mm schodišťových konstrukcí stropů, stěn, ramen nebo nosníků</t>
  </si>
  <si>
    <t>94525904</t>
  </si>
  <si>
    <t>https://podminky.urs.cz/item/CS_URS_2022_01/611311135</t>
  </si>
  <si>
    <t>34</t>
  </si>
  <si>
    <t>611315212</t>
  </si>
  <si>
    <t>Vápenná omítka jednotlivých malých ploch hladká na stropech, plochy jednotlivě přes 0,09 do 0,25 m2</t>
  </si>
  <si>
    <t>-81371487</t>
  </si>
  <si>
    <t>https://podminky.urs.cz/item/CS_URS_2022_01/611315212</t>
  </si>
  <si>
    <t>35</t>
  </si>
  <si>
    <t>611315413</t>
  </si>
  <si>
    <t>Oprava vápenné omítky vnitřních ploch hladké, tloušťky do 20 mm stropů, v rozsahu opravované plochy přes 30 do 50%</t>
  </si>
  <si>
    <t>515917232</t>
  </si>
  <si>
    <t>https://podminky.urs.cz/item/CS_URS_2022_01/611315413</t>
  </si>
  <si>
    <t>36</t>
  </si>
  <si>
    <t>612131102</t>
  </si>
  <si>
    <t>Podkladní a spojovací vrstva vnitřních omítaných ploch cementový postřik nanášený ručně síťovitě (pokrytí plochy 50 až 75 %) stěn</t>
  </si>
  <si>
    <t>https://podminky.urs.cz/item/CS_URS_2022_01/612131102</t>
  </si>
  <si>
    <t>(4+6,45+1,07+6,13+1,0*+1,5*2+1,6*2+0,9*2+3,95*2+1,5*2+4,8*2+4*2+3,95*2+2,88*2)*2*3</t>
  </si>
  <si>
    <t>otvory</t>
  </si>
  <si>
    <t>-((0,9*2,02*6+0,8*2,02*3+1*2,02+1*2)+(2*1,45*3+1,15*1,45))*2</t>
  </si>
  <si>
    <t>(4+6,75+1,2+6,15+1,55*2+1,1*2+1,55*2+1,1*2+1,5*2+3,95*2+4,8*2+4*2+3,95*2+2,88*2)*2*2,75</t>
  </si>
  <si>
    <t>-((0,9*2,02*6+0,8*2,02*3+1*2+1*2,02)+(2*1,45*3+1,15*1,45))*2</t>
  </si>
  <si>
    <t>3.NP</t>
  </si>
  <si>
    <t>((5,3+2,9*2)*2,75+(9,1*5,2)/2)*2</t>
  </si>
  <si>
    <t>-1,45*1,45*4</t>
  </si>
  <si>
    <t>(4*2+1,3*2+2,5*2+4,95*2)*3+1,3*2,71+2,9</t>
  </si>
  <si>
    <t>-(1*2,02+1,2*2,75*2+1*2,02*2+0,9*2,02+0,9*2,02)</t>
  </si>
  <si>
    <t>(2,5*2+4,95*2)*3</t>
  </si>
  <si>
    <t>(1*2,02*2+1,45*1,45)</t>
  </si>
  <si>
    <t>(5,52*2+2,5*2)*2,84</t>
  </si>
  <si>
    <t>(1*2,02*2+1,45*0,5)</t>
  </si>
  <si>
    <t>37</t>
  </si>
  <si>
    <t>612311131</t>
  </si>
  <si>
    <t>Potažení vnitřních ploch vápenným štukem tloušťky do 3 mm svislých konstrukcí stěn</t>
  </si>
  <si>
    <t>https://podminky.urs.cz/item/CS_URS_2022_01/612311131</t>
  </si>
  <si>
    <t>38</t>
  </si>
  <si>
    <t>612315202</t>
  </si>
  <si>
    <t>Vápenná omítka jednotlivých malých ploch hrubá na stěnách, plochy jednotlivě přes 0,09 do 0,25 m2</t>
  </si>
  <si>
    <t>-1446714637</t>
  </si>
  <si>
    <t>https://podminky.urs.cz/item/CS_URS_2022_01/612315202</t>
  </si>
  <si>
    <t>39</t>
  </si>
  <si>
    <t>612321121</t>
  </si>
  <si>
    <t>Omítka vápenocementová vnitřních ploch nanášená ručně jednovrstvá, tloušťky do 10 mm hladká svislých konstrukcí stěn</t>
  </si>
  <si>
    <t>https://podminky.urs.cz/item/CS_URS_2022_01/612321121</t>
  </si>
  <si>
    <t>(9,1*5,2)/2*2</t>
  </si>
  <si>
    <t>40</t>
  </si>
  <si>
    <t>612321191</t>
  </si>
  <si>
    <t>Omítka vápenocementová vnitřních ploch nanášená ručně Příplatek k cenám za každých dalších i započatých 5 mm tloušťky omítky přes 10 mm stěn</t>
  </si>
  <si>
    <t>https://podminky.urs.cz/item/CS_URS_2022_01/612321191</t>
  </si>
  <si>
    <t>38,9*2 'Přepočtené koeficientem množství</t>
  </si>
  <si>
    <t>41</t>
  </si>
  <si>
    <t>612325101</t>
  </si>
  <si>
    <t>Vápenocementová omítka rýh hrubá ve stěnách, šířky rýhy do 150 mm</t>
  </si>
  <si>
    <t>-983031213</t>
  </si>
  <si>
    <t>https://podminky.urs.cz/item/CS_URS_2022_01/612325101</t>
  </si>
  <si>
    <t>42</t>
  </si>
  <si>
    <t>612325121</t>
  </si>
  <si>
    <t>Vápenocementová omítka rýh štuková ve stěnách, šířky rýhy do 150 mm</t>
  </si>
  <si>
    <t>https://podminky.urs.cz/item/CS_URS_2022_01/612325121</t>
  </si>
  <si>
    <t>43</t>
  </si>
  <si>
    <t>612345301</t>
  </si>
  <si>
    <t>Sádrová nebo vápenosádrová omítka ostění nebo nadpraží hladká</t>
  </si>
  <si>
    <t>46</t>
  </si>
  <si>
    <t>https://podminky.urs.cz/item/CS_URS_2022_01/612345301</t>
  </si>
  <si>
    <t>(36,8+27,1+5,8)*0,3</t>
  </si>
  <si>
    <t>44</t>
  </si>
  <si>
    <t>612821012</t>
  </si>
  <si>
    <t>Sanační omítka vnitřních ploch stěn pro vlhké a zasolené zdivo, prováděná ve dvou vrstvách, tl. jádrové omítky do 30 mm ručně štuková</t>
  </si>
  <si>
    <t>48</t>
  </si>
  <si>
    <t>(19,2+9,1)*2*1,2</t>
  </si>
  <si>
    <t>45</t>
  </si>
  <si>
    <t>612821031</t>
  </si>
  <si>
    <t>Sanační omítka vnitřních ploch stěn vyrovnávací vrstva, prováděná v tl. do 20 mm ručně</t>
  </si>
  <si>
    <t>50</t>
  </si>
  <si>
    <t>622131300</t>
  </si>
  <si>
    <t>Podkladní a spojovací vrstva vnějších omítaných ploch vápenný postřik nanášený strojně celoplošně stěn</t>
  </si>
  <si>
    <t>52</t>
  </si>
  <si>
    <t>https://podminky.urs.cz/item/CS_URS_2022_01/622131300</t>
  </si>
  <si>
    <t>fasáda SV</t>
  </si>
  <si>
    <t>20,1*6,83</t>
  </si>
  <si>
    <t>sokl:</t>
  </si>
  <si>
    <t>20,26*1,43</t>
  </si>
  <si>
    <t>okna:</t>
  </si>
  <si>
    <t>-(2,0*1,45*4+1,15*1,45*4+0,9*1,45*4+0,9*1,0)</t>
  </si>
  <si>
    <t>dveře:</t>
  </si>
  <si>
    <t>-(1,0*2,02)</t>
  </si>
  <si>
    <t>okna sokl:</t>
  </si>
  <si>
    <t>-(0,85*0,6*4)</t>
  </si>
  <si>
    <t>fasáda JZ</t>
  </si>
  <si>
    <t>20,1*6,83+(0,32*6,08*4+0,32*3,6*2)</t>
  </si>
  <si>
    <t>20,26*1,43+(0,32*1,43*4)</t>
  </si>
  <si>
    <t>-(2,0*1,45*8+1,45*1,45+1,45*0,5)</t>
  </si>
  <si>
    <t>-(0,9*2,02)</t>
  </si>
  <si>
    <t>-(1,0*0,6*2+0,85*0,6*2)</t>
  </si>
  <si>
    <t>fasáda JV:</t>
  </si>
  <si>
    <t>10,0*6,83</t>
  </si>
  <si>
    <t>10,16*1,43</t>
  </si>
  <si>
    <t>-(1,45*1,45*2)</t>
  </si>
  <si>
    <t>-(0,85*0,6)</t>
  </si>
  <si>
    <t>fasáda SZ:</t>
  </si>
  <si>
    <t>10,0*6,83+23,57</t>
  </si>
  <si>
    <t>47</t>
  </si>
  <si>
    <t>622135001</t>
  </si>
  <si>
    <t>Vyrovnání nerovností podkladu vnějších omítaných ploch maltou, tloušťky do 10 mm vápenocementovou stěn</t>
  </si>
  <si>
    <t>54</t>
  </si>
  <si>
    <t>https://podminky.urs.cz/item/CS_URS_2022_01/622135001</t>
  </si>
  <si>
    <t>622135011</t>
  </si>
  <si>
    <t>Vyrovnání nerovností podkladu vnějších omítaných ploch tmelem, tloušťky do 2 mm stěn</t>
  </si>
  <si>
    <t>CS ÚRS 2021 01</t>
  </si>
  <si>
    <t>-1348151643</t>
  </si>
  <si>
    <t>https://podminky.urs.cz/item/CS_URS_2021_01/622135011</t>
  </si>
  <si>
    <t>49</t>
  </si>
  <si>
    <t>622142002</t>
  </si>
  <si>
    <t>Potažení vnějších ploch pletivem v ploše nebo pruzích, na plném podkladu sklovláknitým provizorním přichycením stěn</t>
  </si>
  <si>
    <t>-272282320</t>
  </si>
  <si>
    <t>https://podminky.urs.cz/item/CS_URS_2021_01/622142002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</si>
  <si>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</si>
  <si>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</si>
  <si>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-1705502869</t>
  </si>
  <si>
    <t>https://podminky.urs.cz/item/CS_URS_2022_01/622211021</t>
  </si>
  <si>
    <t>88,83-4,77+10,0*0,3+(20,1+0,32*4)*0,3</t>
  </si>
  <si>
    <t>51</t>
  </si>
  <si>
    <t>28376458</t>
  </si>
  <si>
    <t>deska z polystyrénu XPS, hrana polodrážková a hladký povrch 500kPa tl 120mm</t>
  </si>
  <si>
    <t>321942339</t>
  </si>
  <si>
    <t>93,474*1,05 'Přepočtené koeficientem množství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</si>
  <si>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</si>
  <si>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</si>
  <si>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2029309770</t>
  </si>
  <si>
    <t>https://podminky.urs.cz/item/CS_URS_2022_01/622211041</t>
  </si>
  <si>
    <t>plocha fasády SV:</t>
  </si>
  <si>
    <t>-1,0*2,02</t>
  </si>
  <si>
    <t>-0,85*0,6*4</t>
  </si>
  <si>
    <t>fasáda JZ:</t>
  </si>
  <si>
    <t>20,1*6,83+(3,2*6,08*4+0,32*3,6*2)</t>
  </si>
  <si>
    <t>2,0*1,45*8+1,45*1,45+1,45*0,5</t>
  </si>
  <si>
    <t>-0,9*2,02</t>
  </si>
  <si>
    <t>-1,45*1,45*2</t>
  </si>
  <si>
    <t>-0,85*0,6</t>
  </si>
  <si>
    <t>dozdívka obvodového zdiva výšky 0,5m:</t>
  </si>
  <si>
    <t>(20,1+20,1+10+10)*0,5</t>
  </si>
  <si>
    <t>štítová stěna:</t>
  </si>
  <si>
    <t>21,82*2</t>
  </si>
  <si>
    <t>53</t>
  </si>
  <si>
    <t>28376081</t>
  </si>
  <si>
    <t>deska EPS grafitová fasádní λ=0,030-0,031 tl 200mm</t>
  </si>
  <si>
    <t>1192175462</t>
  </si>
  <si>
    <t>662,056*1,05 'Přepočtené koeficientem množství</t>
  </si>
  <si>
    <t>622212051</t>
  </si>
  <si>
    <t>Montáž kontaktního zateplení vnějšího ostění, nadpraží nebo parapetu lepením z polystyrenových desek hloubky špalet přes 200 do 400 mm, tloušťky desek do 40 mm</t>
  </si>
  <si>
    <t>m</t>
  </si>
  <si>
    <t>70</t>
  </si>
  <si>
    <t>https://podminky.urs.cz/item/CS_URS_2022_01/622212051</t>
  </si>
  <si>
    <t>SV:</t>
  </si>
  <si>
    <t>(2+1,45*2)*4+(1,15+1,45*2)*4+(0,9+1,45*2)*4+(0,9+1,0*2)</t>
  </si>
  <si>
    <t>(1+2,02*2)</t>
  </si>
  <si>
    <t>(2+1,45*2)*8+(1,45+1,45*2)+(1,45+0,5*2)</t>
  </si>
  <si>
    <t>(0,9+2,02*2)</t>
  </si>
  <si>
    <t>suterén:</t>
  </si>
  <si>
    <t>(0,85+0,6*2)*4</t>
  </si>
  <si>
    <t>(0,85+0,6*2)*2+(1+0,6*2)</t>
  </si>
  <si>
    <t>SZ:</t>
  </si>
  <si>
    <t>(1,45+1,45*2)*2</t>
  </si>
  <si>
    <t>JV:</t>
  </si>
  <si>
    <t>parapety</t>
  </si>
  <si>
    <t>47,9</t>
  </si>
  <si>
    <t>55</t>
  </si>
  <si>
    <t>28376070</t>
  </si>
  <si>
    <t>deska EPS grafitová fasádní λ=0,030-0,031 tl 20mm</t>
  </si>
  <si>
    <t>-1571551538</t>
  </si>
  <si>
    <t>189,68*0,35*1,05</t>
  </si>
  <si>
    <t>69,707*1,05 'Přepočtené koeficientem množství</t>
  </si>
  <si>
    <t>56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</si>
  <si>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</si>
  <si>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</si>
  <si>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74</t>
  </si>
  <si>
    <t>https://podminky.urs.cz/item/CS_URS_2022_01/622251101</t>
  </si>
  <si>
    <t>57</t>
  </si>
  <si>
    <t>622252002</t>
  </si>
  <si>
    <t>Montáž profilů kontaktního zateplení ostatních stěnových, dilatačních apod. lepených do tmelu</t>
  </si>
  <si>
    <t>-1809313785</t>
  </si>
  <si>
    <t>https://podminky.urs.cz/item/CS_URS_2022_01/622252002</t>
  </si>
  <si>
    <t>58</t>
  </si>
  <si>
    <t>59051486</t>
  </si>
  <si>
    <t>profil rohový PVC 15x15mm s výztužnou tkaninou š 100mm pro ETICS</t>
  </si>
  <si>
    <t>-1101033629</t>
  </si>
  <si>
    <t>59</t>
  </si>
  <si>
    <t>59051512</t>
  </si>
  <si>
    <t>profil začišťovací s okapnicí PVC s výztužnou tkaninou pro parapet ETICS</t>
  </si>
  <si>
    <t>1004034964</t>
  </si>
  <si>
    <t>60</t>
  </si>
  <si>
    <t>283422R</t>
  </si>
  <si>
    <t>profil okenní začišťovací APU s tkaninou</t>
  </si>
  <si>
    <t>-695497981</t>
  </si>
  <si>
    <t>61</t>
  </si>
  <si>
    <t>59051510</t>
  </si>
  <si>
    <t>profil začišťovací s okapnicí PVC s výztužnou tkaninou pro nadpraží ETICS</t>
  </si>
  <si>
    <t>1290635951</t>
  </si>
  <si>
    <t>62</t>
  </si>
  <si>
    <t>59051476</t>
  </si>
  <si>
    <t>profil začišťovací PVC 9mm s výztužnou tkaninou pro ostění ETICS</t>
  </si>
  <si>
    <t>88</t>
  </si>
  <si>
    <t>63</t>
  </si>
  <si>
    <t>59051478</t>
  </si>
  <si>
    <t>profil rohový PVC 25x25 mm pro ETICS</t>
  </si>
  <si>
    <t>375699215</t>
  </si>
  <si>
    <t>8,79*4+48</t>
  </si>
  <si>
    <t>64</t>
  </si>
  <si>
    <t>622325112</t>
  </si>
  <si>
    <t>Oprava vápenné omítky vnějších ploch stupně členitosti 1 hladké stěn, v rozsahu opravované plochy přes 10 do 30%</t>
  </si>
  <si>
    <t>-501979346</t>
  </si>
  <si>
    <t>https://podminky.urs.cz/item/CS_URS_2022_01/622325112</t>
  </si>
  <si>
    <t>65</t>
  </si>
  <si>
    <t>622511112</t>
  </si>
  <si>
    <t>Omítka tenkovrstvá akrylátová vnějších ploch probarvená bez penetrace mozaiková střednězrnná stěn</t>
  </si>
  <si>
    <t>-1882600912</t>
  </si>
  <si>
    <t>https://podminky.urs.cz/item/CS_URS_2022_01/622511112</t>
  </si>
  <si>
    <t>14,55*2</t>
  </si>
  <si>
    <t>66</t>
  </si>
  <si>
    <t>622531011</t>
  </si>
  <si>
    <t>Omítka tenkovrstvá silikonová vnějších ploch probarvená, včetně penetrace podkladu zrnitá, tloušťky 1,5 mm stěn</t>
  </si>
  <si>
    <t>92</t>
  </si>
  <si>
    <t>662,05+73,19</t>
  </si>
  <si>
    <t>67</t>
  </si>
  <si>
    <t>622635021</t>
  </si>
  <si>
    <t>Oprava spárování cihelného zdiva cementovou maltou včetně vysekání a vyčištění spár stěn, v rozsahu opravované plochy přes 20 do 30 %</t>
  </si>
  <si>
    <t>-933100749</t>
  </si>
  <si>
    <t>https://podminky.urs.cz/item/CS_URS_2022_01/622635021</t>
  </si>
  <si>
    <t>68</t>
  </si>
  <si>
    <t>629991012</t>
  </si>
  <si>
    <t>Zakrytí vnějších ploch před znečištěním včetně pozdějšího odkrytí výplní otvorů a svislých ploch fólií přilepenou na začišťovací lištu</t>
  </si>
  <si>
    <t>94</t>
  </si>
  <si>
    <t>https://podminky.urs.cz/item/CS_URS_2022_01/629991012</t>
  </si>
  <si>
    <t>69</t>
  </si>
  <si>
    <t>629995101</t>
  </si>
  <si>
    <t>Očištění vnějších ploch tlakovou vodou omytím</t>
  </si>
  <si>
    <t>96</t>
  </si>
  <si>
    <t>https://podminky.urs.cz/item/CS_URS_2022_01/629995101</t>
  </si>
  <si>
    <t>632453414</t>
  </si>
  <si>
    <t>Potěr průmyslový samonivelační ze suchých směsí podkladní pro středně těžký provoz, tl. přes 15 do 20 mm</t>
  </si>
  <si>
    <t>1265241151</t>
  </si>
  <si>
    <t>https://podminky.urs.cz/item/CS_URS_2022_01/632453414</t>
  </si>
  <si>
    <t>71</t>
  </si>
  <si>
    <t>632481213</t>
  </si>
  <si>
    <t>Separační vrstva k oddělení podlahových vrstev z polyetylénové fólie</t>
  </si>
  <si>
    <t>-1733422745</t>
  </si>
  <si>
    <t>https://podminky.urs.cz/item/CS_URS_2022_01/632481213</t>
  </si>
  <si>
    <t>145,5*1,1</t>
  </si>
  <si>
    <t>72</t>
  </si>
  <si>
    <t>633811111</t>
  </si>
  <si>
    <t>Broušení betonových podlah nerovností do 2 mm (stržení šlemu)</t>
  </si>
  <si>
    <t>98</t>
  </si>
  <si>
    <t>https://podminky.urs.cz/item/CS_URS_2022_01/633811111</t>
  </si>
  <si>
    <t>73</t>
  </si>
  <si>
    <t>634112123</t>
  </si>
  <si>
    <t>Obvodová dilatace mezi stěnou a mazaninou nebo potěrem podlahovým páskem z pěnového PE s fólií tl. do 10 mm, výšky 80 mm</t>
  </si>
  <si>
    <t>1180773169</t>
  </si>
  <si>
    <t>https://podminky.urs.cz/item/CS_URS_2022_01/634112123</t>
  </si>
  <si>
    <t>(18,9+9)*2+18,9*2+3,85*4+3,3*6+2,3*2+4,12*2</t>
  </si>
  <si>
    <t>642942611</t>
  </si>
  <si>
    <t>Osazování zárubní nebo rámů kovových dveřních lisovaných nebo z úhelníků bez dveřních křídel na montážní pěnu, plochy otvoru do 2,5 m2</t>
  </si>
  <si>
    <t>-1079102543</t>
  </si>
  <si>
    <t>https://podminky.urs.cz/item/CS_URS_2022_01/642942611</t>
  </si>
  <si>
    <t>75</t>
  </si>
  <si>
    <t>55331486</t>
  </si>
  <si>
    <t>zárubeň jednokřídlá ocelová pro zdění tl stěny 110-150mm rozměru 700/1970, 2100mm</t>
  </si>
  <si>
    <t>175685442</t>
  </si>
  <si>
    <t>76</t>
  </si>
  <si>
    <t>55331487</t>
  </si>
  <si>
    <t>zárubeň jednokřídlá ocelová pro zdění tl stěny 110-150mm rozměru 800/1970, 2100mm</t>
  </si>
  <si>
    <t>-1651504336</t>
  </si>
  <si>
    <t>77</t>
  </si>
  <si>
    <t>642945111</t>
  </si>
  <si>
    <t>Osazování ocelových zárubní protipožárních nebo protiplynových dveří do vynechaného otvoru, s obetonováním, dveří jednokřídlových do 2,5 m2</t>
  </si>
  <si>
    <t>-1307394962</t>
  </si>
  <si>
    <t>https://podminky.urs.cz/item/CS_URS_2022_01/642945111</t>
  </si>
  <si>
    <t>78</t>
  </si>
  <si>
    <t>55331562</t>
  </si>
  <si>
    <t>zárubeň jednokřídlá ocelová pro zdění s protipožární úpravou tl stěny 110-150mm rozměru 800/1970, 2100mm</t>
  </si>
  <si>
    <t>1166263146</t>
  </si>
  <si>
    <t>79</t>
  </si>
  <si>
    <t>55331563</t>
  </si>
  <si>
    <t>zárubeň jednokřídlá ocelová pro zdění s protipožární úpravou tl stěny 110-150mm rozměru 900/1970, 2100mm</t>
  </si>
  <si>
    <t>1150429918</t>
  </si>
  <si>
    <t>Ostatní konstrukce a práce, bourání</t>
  </si>
  <si>
    <t>80</t>
  </si>
  <si>
    <t>941211112</t>
  </si>
  <si>
    <t>Montáž lešení řadového rámového lehkého pracovního s podlahami s provozním zatížením tř. 3 do 200 kg/m2 šířky tř. SW06 přes 0,6 do 0,9 m, výšky přes 10 do 25 m</t>
  </si>
  <si>
    <t>741948065</t>
  </si>
  <si>
    <t>https://podminky.urs.cz/item/CS_URS_2022_01/941211112</t>
  </si>
  <si>
    <t>20,1*9,5*2+10*12,5*2*1,8</t>
  </si>
  <si>
    <t>81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</si>
  <si>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</si>
  <si>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</si>
  <si>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112</t>
  </si>
  <si>
    <t>https://podminky.urs.cz/item/CS_URS_2022_01/941211211</t>
  </si>
  <si>
    <t>831,9*90 'Přepočtené koeficientem množství</t>
  </si>
  <si>
    <t>82</t>
  </si>
  <si>
    <t>941211812</t>
  </si>
  <si>
    <t>Demontáž lešení řadového rámového lehkého pracovního s provozním zatížením tř. 3 do 200 kg/m2 šířky tř. SW06 přes 0,6 do 0,9 m, výšky přes 10 do 25 m</t>
  </si>
  <si>
    <t>439406110</t>
  </si>
  <si>
    <t>https://podminky.urs.cz/item/CS_URS_2022_01/941211812</t>
  </si>
  <si>
    <t>83</t>
  </si>
  <si>
    <t>944611111</t>
  </si>
  <si>
    <t>Montáž ochranné plachty zavěšené na konstrukci lešení z textilie z umělých vláken</t>
  </si>
  <si>
    <t>120</t>
  </si>
  <si>
    <t>https://podminky.urs.cz/item/CS_URS_2022_01/944611111</t>
  </si>
  <si>
    <t>1,2*631,9</t>
  </si>
  <si>
    <t>84</t>
  </si>
  <si>
    <t>944611211</t>
  </si>
  <si>
    <t>Montáž ochranné plachty Příplatek za první a každý další den použití plachty k ceně -1111</t>
  </si>
  <si>
    <t>122</t>
  </si>
  <si>
    <t>https://podminky.urs.cz/item/CS_URS_2022_01/944611211</t>
  </si>
  <si>
    <t>758,28*90 'Přepočtené koeficientem množství</t>
  </si>
  <si>
    <t>85</t>
  </si>
  <si>
    <t>944611811</t>
  </si>
  <si>
    <t>Demontáž ochranné plachty zavěšené na konstrukci lešení z textilie z umělých vláken</t>
  </si>
  <si>
    <t>124</t>
  </si>
  <si>
    <t>https://podminky.urs.cz/item/CS_URS_2022_01/944611811</t>
  </si>
  <si>
    <t>86</t>
  </si>
  <si>
    <t>944711112</t>
  </si>
  <si>
    <t>Montáž záchytné stříšky zřizované současně s lehkým nebo těžkým lešením, šířky přes 1,5 do 2,0 m</t>
  </si>
  <si>
    <t>126</t>
  </si>
  <si>
    <t>https://podminky.urs.cz/item/CS_URS_2022_01/944711112</t>
  </si>
  <si>
    <t>87</t>
  </si>
  <si>
    <t>944711812</t>
  </si>
  <si>
    <t>Demontáž záchytné stříšky zřizované současně s lehkým nebo těžkým lešením, šířky přes 1,5 do 2,0 m</t>
  </si>
  <si>
    <t>128</t>
  </si>
  <si>
    <t>https://podminky.urs.cz/item/CS_URS_2022_01/944711812</t>
  </si>
  <si>
    <t>2+2</t>
  </si>
  <si>
    <t>952901111</t>
  </si>
  <si>
    <t>Vyčištění budov nebo objektů před předáním do užívání budov bytové nebo občanské výstavby, světlé výšky podlaží do 4 m</t>
  </si>
  <si>
    <t>130</t>
  </si>
  <si>
    <t>https://podminky.urs.cz/item/CS_URS_2022_01/952901111</t>
  </si>
  <si>
    <t>145,5+159,2+159,8+161,6</t>
  </si>
  <si>
    <t>89</t>
  </si>
  <si>
    <t>952906113</t>
  </si>
  <si>
    <t>Vysoušení kondenzačním odvlhčovačem, výkon do 100 l/24 hod</t>
  </si>
  <si>
    <t>hod</t>
  </si>
  <si>
    <t>-1588257</t>
  </si>
  <si>
    <t>https://podminky.urs.cz/item/CS_URS_2022_01/952906113</t>
  </si>
  <si>
    <t>90</t>
  </si>
  <si>
    <t>962031132</t>
  </si>
  <si>
    <t>Bourání příček z cihel, tvárnic nebo příčkovek z cihel pálených, plných nebo dutých na maltu vápennou nebo vápenocementovou, tl. do 100 mm</t>
  </si>
  <si>
    <t>-473620572</t>
  </si>
  <si>
    <t>https://podminky.urs.cz/item/CS_URS_2022_01/962031132</t>
  </si>
  <si>
    <t>1. NP</t>
  </si>
  <si>
    <t>(4+4,4+1,5+(4,48+4,48+1,8+1,3)*2+4+4+1,5)*3</t>
  </si>
  <si>
    <t>2. NP</t>
  </si>
  <si>
    <t>(4+4+2,8+0,85+0,95+4,48+4,48+1,3+1,8+4,48+4,48+1,8+0,75+0,65+0,95+4+4+1,8+1,3)*3</t>
  </si>
  <si>
    <t>91</t>
  </si>
  <si>
    <t>962032231</t>
  </si>
  <si>
    <t>Bourání zdiva nadzákladového z cihel nebo tvárnic z cihel pálených nebo vápenopískových, na maltu vápennou nebo vápenocementovou, objemu přes 1 m3</t>
  </si>
  <si>
    <t>1545378616</t>
  </si>
  <si>
    <t>https://podminky.urs.cz/item/CS_URS_2022_01/962032231</t>
  </si>
  <si>
    <t>(0,9+0,9+0,45+0,45+0,9+0,9+0,45+0,45)*1,45+(1,45+1,45)*1,45*0,45</t>
  </si>
  <si>
    <t>962032641</t>
  </si>
  <si>
    <t>Bourání zdiva nadzákladového z cihel nebo tvárnic komínového z cihel pálených, šamotových nebo vápenopískových nad střechou na maltu cementovou</t>
  </si>
  <si>
    <t>-908894892</t>
  </si>
  <si>
    <t>https://podminky.urs.cz/item/CS_URS_2022_01/962032641</t>
  </si>
  <si>
    <t>1,8*0,45+1,4*0,45</t>
  </si>
  <si>
    <t>93</t>
  </si>
  <si>
    <t>962081141</t>
  </si>
  <si>
    <t>Bourání zdiva příček nebo vybourání otvorů ze skleněných tvárnic, tl. do 150 mm</t>
  </si>
  <si>
    <t>-1576294313</t>
  </si>
  <si>
    <t>https://podminky.urs.cz/item/CS_URS_2022_01/962081141</t>
  </si>
  <si>
    <t>965082923</t>
  </si>
  <si>
    <t>Odstranění násypu pod podlahami nebo ochranného násypu na střechách tl. do 100 mm, plochy přes 2 m2</t>
  </si>
  <si>
    <t>84488056</t>
  </si>
  <si>
    <t>https://podminky.urs.cz/item/CS_URS_2022_01/965082923</t>
  </si>
  <si>
    <t>(29,58+33,82+111,9+113,56)*0,095</t>
  </si>
  <si>
    <t>95</t>
  </si>
  <si>
    <t>966015121</t>
  </si>
  <si>
    <t>Vybourání částí říms z tvárnic nebo desek ze železobetonových prefabrikovaných desek jakéhokoliv vyložení</t>
  </si>
  <si>
    <t>1667636327</t>
  </si>
  <si>
    <t>https://podminky.urs.cz/item/CS_URS_2022_01/966015121</t>
  </si>
  <si>
    <t>20,1*2+10</t>
  </si>
  <si>
    <t>966031313</t>
  </si>
  <si>
    <t>Vybourání částí říms z cihel vyložených do 250 mm tl. do 300 mm</t>
  </si>
  <si>
    <t>-908602642</t>
  </si>
  <si>
    <t>https://podminky.urs.cz/item/CS_URS_2022_01/966031313</t>
  </si>
  <si>
    <t>(20,1+10)*2+0,32*4-0,9-2,2</t>
  </si>
  <si>
    <t>97</t>
  </si>
  <si>
    <t>968062244</t>
  </si>
  <si>
    <t>Vybourání dřevěných rámů oken s křídly, dveřních zárubní, vrat, stěn, ostění nebo obkladů rámů oken s křídly jednoduchých, plochy do 1 m2</t>
  </si>
  <si>
    <t>1583098937</t>
  </si>
  <si>
    <t>https://podminky.urs.cz/item/CS_URS_2022_01/968062244</t>
  </si>
  <si>
    <t>0,56*0,56*7</t>
  </si>
  <si>
    <t>968082015</t>
  </si>
  <si>
    <t>Vybourání plastových rámů oken s křídly, dveřních zárubní, vrat rámu oken s křídly, plochy do 1 m2</t>
  </si>
  <si>
    <t>349758671</t>
  </si>
  <si>
    <t>https://podminky.urs.cz/item/CS_URS_2022_01/968082015</t>
  </si>
  <si>
    <t>0,4*1,45*6+0,4*0,55*8+1,45*0,5+0,85*0,6*7+1*0,6*2</t>
  </si>
  <si>
    <t>99</t>
  </si>
  <si>
    <t>968082016</t>
  </si>
  <si>
    <t>Vybourání plastových rámů oken s křídly, dveřních zárubní, vrat rámu oken s křídly, plochy přes 1 do 2 m2</t>
  </si>
  <si>
    <t>-1999756394</t>
  </si>
  <si>
    <t>https://podminky.urs.cz/item/CS_URS_2022_01/968082016</t>
  </si>
  <si>
    <t>2*1,45*8+1,15*1,45*8+1,45*1,15</t>
  </si>
  <si>
    <t>100</t>
  </si>
  <si>
    <t>971033371</t>
  </si>
  <si>
    <t>Vybourání otvorů ve zdivu základovém nebo nadzákladovém z cihel, tvárnic, příčkovek z cihel pálených na maltu vápennou nebo vápenocementovou plochy do 0,09 m2, tl. do 750 mm</t>
  </si>
  <si>
    <t>146</t>
  </si>
  <si>
    <t>https://podminky.urs.cz/item/CS_URS_2022_01/971033371</t>
  </si>
  <si>
    <t>101</t>
  </si>
  <si>
    <t>973031324</t>
  </si>
  <si>
    <t>Vysekání výklenků nebo kapes ve zdivu z cihel na maltu vápennou nebo vápenocementovou kapes, plochy do 0,10 m2, hl. do 150 mm</t>
  </si>
  <si>
    <t>-757123511</t>
  </si>
  <si>
    <t>https://podminky.urs.cz/item/CS_URS_2022_01/973031324</t>
  </si>
  <si>
    <t>102</t>
  </si>
  <si>
    <t>973031812</t>
  </si>
  <si>
    <t>Vysekání výklenků nebo kapes ve zdivu z cihel na maltu vápennou nebo vápenocementovou kapes pro zavázání nových příček, tl. do 100 mm</t>
  </si>
  <si>
    <t>148</t>
  </si>
  <si>
    <t>https://podminky.urs.cz/item/CS_URS_2022_01/973031812</t>
  </si>
  <si>
    <t>(10+10)*2,8</t>
  </si>
  <si>
    <t>103</t>
  </si>
  <si>
    <t>976072221</t>
  </si>
  <si>
    <t>Vybourání kovových madel, zábradlí, dvířek, zděří, kotevních želez komínových a topných dvířek, ventilací apod., plochy do 0,30 m2, ze zdiva cihelného nebo kamenného</t>
  </si>
  <si>
    <t>152</t>
  </si>
  <si>
    <t>https://podminky.urs.cz/item/CS_URS_2022_01/976072221</t>
  </si>
  <si>
    <t>104</t>
  </si>
  <si>
    <t>976074131</t>
  </si>
  <si>
    <t>Vybourání kovových madel, zábradlí, dvířek, zděří, kotevních želez kotevních želez zapuštěných do 300 mm, ve zdivu nebo dlažbě z cihel na maltu cementovou</t>
  </si>
  <si>
    <t>154</t>
  </si>
  <si>
    <t>https://podminky.urs.cz/item/CS_URS_2022_01/976074131</t>
  </si>
  <si>
    <t>105</t>
  </si>
  <si>
    <t>978013141</t>
  </si>
  <si>
    <t>Otlučení vápenných nebo vápenocementových omítek vnitřních ploch stěn s vyškrabáním spar, s očištěním zdiva, v rozsahu přes 10 do 30 %</t>
  </si>
  <si>
    <t>156</t>
  </si>
  <si>
    <t>https://podminky.urs.cz/item/CS_URS_2022_01/978013141</t>
  </si>
  <si>
    <t>106</t>
  </si>
  <si>
    <t>978036141</t>
  </si>
  <si>
    <t>Otlučení cementových omítek vnějších ploch s vyškrabáním spar zdiva a s očištěním povrchu, v rozsahu přes 20 do 30 %</t>
  </si>
  <si>
    <t>-993465742</t>
  </si>
  <si>
    <t>https://podminky.urs.cz/item/CS_URS_2022_01/978036141</t>
  </si>
  <si>
    <t>suterén</t>
  </si>
  <si>
    <t>((18,9+9)*2+18,9*2+3,85*4+3,3*6+2,3*2+4,12*2)*2,1</t>
  </si>
  <si>
    <t>-(0,85*0,6*9+0,9*2*7)</t>
  </si>
  <si>
    <t>107</t>
  </si>
  <si>
    <t>978059541</t>
  </si>
  <si>
    <t>Odsekání obkladů stěn včetně otlučení podkladní omítky až na zdivo z obkládaček vnitřních, z jakýchkoliv materiálů, plochy přes 1 m2</t>
  </si>
  <si>
    <t>1080751955</t>
  </si>
  <si>
    <t>https://podminky.urs.cz/item/CS_URS_2022_01/978059541</t>
  </si>
  <si>
    <t>108</t>
  </si>
  <si>
    <t>985221101</t>
  </si>
  <si>
    <t>Doplnění zdiva ručně do aktivované malty cihlami</t>
  </si>
  <si>
    <t>162</t>
  </si>
  <si>
    <t>https://podminky.urs.cz/item/CS_URS_2022_01/985221101</t>
  </si>
  <si>
    <t>109</t>
  </si>
  <si>
    <t>59610001</t>
  </si>
  <si>
    <t>cihla pálená plná do P15 290x140x65mm</t>
  </si>
  <si>
    <t>164</t>
  </si>
  <si>
    <t>110</t>
  </si>
  <si>
    <t>9853511R</t>
  </si>
  <si>
    <t>Zpevňování konstrukcí nosného zdiva z cihel plných, injektážními vrty s PU výplní, 5 ks/m2</t>
  </si>
  <si>
    <t>-1282487411</t>
  </si>
  <si>
    <t>stěna obvodová</t>
  </si>
  <si>
    <t>19,2*5,9*2+8,8*5,9*2</t>
  </si>
  <si>
    <t>stěna vnitřní</t>
  </si>
  <si>
    <t>19,2*5,9</t>
  </si>
  <si>
    <t>-(2*1,45*12+1,15*1,45*4+0,9*1,45*4+1*2,02+0,9*2,02)</t>
  </si>
  <si>
    <t>-(1*2*4+1,2*2,75)</t>
  </si>
  <si>
    <t>997</t>
  </si>
  <si>
    <t>Přesun sutě</t>
  </si>
  <si>
    <t>111</t>
  </si>
  <si>
    <t>997013114</t>
  </si>
  <si>
    <t>Vnitrostaveništní doprava suti a vybouraných hmot vodorovně do 50 m svisle s použitím mechanizace pro budovy a haly výšky přes 12 do 15 m</t>
  </si>
  <si>
    <t>-1412024335</t>
  </si>
  <si>
    <t>https://podminky.urs.cz/item/CS_URS_2022_01/997013114</t>
  </si>
  <si>
    <t>997013509</t>
  </si>
  <si>
    <t>Odvoz suti a vybouraných hmot na skládku nebo meziskládku se složením, na vzdálenost Příplatek k ceně za každý další i započatý 1 km přes 1 km</t>
  </si>
  <si>
    <t>-277341632</t>
  </si>
  <si>
    <t>https://podminky.urs.cz/item/CS_URS_2022_01/997013509</t>
  </si>
  <si>
    <t>112,88*8 'Přepočtené koeficientem množství</t>
  </si>
  <si>
    <t>113</t>
  </si>
  <si>
    <t>997013511</t>
  </si>
  <si>
    <t>Odvoz suti a vybouraných hmot z meziskládky na skládku s naložením a se složením, na vzdálenost do 1 km</t>
  </si>
  <si>
    <t>571557487</t>
  </si>
  <si>
    <t>https://podminky.urs.cz/item/CS_URS_2022_01/997013511</t>
  </si>
  <si>
    <t>114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</si>
  <si>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</si>
  <si>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</si>
  <si>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-287895005</t>
  </si>
  <si>
    <t>https://podminky.urs.cz/item/CS_URS_2022_01/997013609</t>
  </si>
  <si>
    <t>115</t>
  </si>
  <si>
    <t>997013631</t>
  </si>
  <si>
    <t>Poplatek za uložení stavebního odpadu na skládce (skládkovné) směsného stavebního a demoličního zatříděného do Katalogu odpadů pod kódem 17 09 04</t>
  </si>
  <si>
    <t>1560506202</t>
  </si>
  <si>
    <t>https://podminky.urs.cz/item/CS_URS_2022_01/997013631</t>
  </si>
  <si>
    <t>116</t>
  </si>
  <si>
    <t>997013804</t>
  </si>
  <si>
    <t>Poplatek za uložení stavebního odpadu na skládce (skládkovné) ze skla zatříděného do Katalogu odpadů pod kódem 17 02 02</t>
  </si>
  <si>
    <t>548733281</t>
  </si>
  <si>
    <t>https://podminky.urs.cz/item/CS_URS_2022_01/997013804</t>
  </si>
  <si>
    <t>117</t>
  </si>
  <si>
    <t>997013811</t>
  </si>
  <si>
    <t>Poplatek za uložení stavebního odpadu na skládce (skládkovné) dřevěného zatříděného do Katalogu odpadů pod kódem 17 02 01</t>
  </si>
  <si>
    <t>754882835</t>
  </si>
  <si>
    <t>https://podminky.urs.cz/item/CS_URS_2022_01/997013811</t>
  </si>
  <si>
    <t>998</t>
  </si>
  <si>
    <t>Přesun hmot</t>
  </si>
  <si>
    <t>118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</si>
  <si>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</si>
  <si>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</si>
  <si>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-346595709</t>
  </si>
  <si>
    <t>https://podminky.urs.cz/item/CS_URS_2022_01/998011003</t>
  </si>
  <si>
    <t>PSV</t>
  </si>
  <si>
    <t>Práce a dodávky PSV</t>
  </si>
  <si>
    <t>711</t>
  </si>
  <si>
    <t>Izolace proti vodě, vlhkosti a plynům</t>
  </si>
  <si>
    <t>119</t>
  </si>
  <si>
    <t>711161215</t>
  </si>
  <si>
    <t>Izolace proti zemní vlhkosti a beztlakové vodě nopovými fóliemi na ploše svislé S vrstva ochranná, odvětrávací a drenážní výška nopku 20,0 mm, tl. fólie do 1,0 mm</t>
  </si>
  <si>
    <t>184</t>
  </si>
  <si>
    <t>https://podminky.urs.cz/item/CS_URS_2022_01/711161215</t>
  </si>
  <si>
    <t>(20+10,8*2)*0,5</t>
  </si>
  <si>
    <t>711192102</t>
  </si>
  <si>
    <t>Provedení izolace proti zemní vlhkosti hydroizolační stěrkou na ploše svislé S jednovrstvá na zdivu</t>
  </si>
  <si>
    <t>-989524437</t>
  </si>
  <si>
    <t>https://podminky.urs.cz/item/CS_URS_2022_01/711192102</t>
  </si>
  <si>
    <t>(20+10,8*2)*0,65</t>
  </si>
  <si>
    <t>121</t>
  </si>
  <si>
    <t>58581002</t>
  </si>
  <si>
    <t>stěrka cementová rychletuhnoucí pro izolace stěn ve styku se zeminou</t>
  </si>
  <si>
    <t>kg</t>
  </si>
  <si>
    <t>-881480261</t>
  </si>
  <si>
    <t>27,04*1,8 'Přepočtené koeficientem množství</t>
  </si>
  <si>
    <t>998711103</t>
  </si>
  <si>
    <t>Přesun hmot pro izolace proti vodě, vlhkosti a plynům stanovený z hmotnosti přesunovaného materiálu vodorovná dopravní vzdálenost do 50 m v objektech výšky přes 12 do 60 m</t>
  </si>
  <si>
    <t>-1958846866</t>
  </si>
  <si>
    <t>https://podminky.urs.cz/item/CS_URS_2022_01/998711103</t>
  </si>
  <si>
    <t>713</t>
  </si>
  <si>
    <t>Izolace tepelné</t>
  </si>
  <si>
    <t>123</t>
  </si>
  <si>
    <t>713111111</t>
  </si>
  <si>
    <t>Montáž tepelné izolace stropů rohožemi, pásy, dílci, deskami, bloky (izolační materiál ve specifikaci) vrchem bez překrytí lepenkou kladenými volně</t>
  </si>
  <si>
    <t>921752731</t>
  </si>
  <si>
    <t>https://podminky.urs.cz/item/CS_URS_2022_01/713111111</t>
  </si>
  <si>
    <t>5,49*19,2*2</t>
  </si>
  <si>
    <t>63152108</t>
  </si>
  <si>
    <t>pás tepelně izolační univerzální λ=0,032-0,033 tl 200mm</t>
  </si>
  <si>
    <t>1539884563</t>
  </si>
  <si>
    <t>105,408*1,02 'Přepočtené koeficientem množství</t>
  </si>
  <si>
    <t>125</t>
  </si>
  <si>
    <t>63152099</t>
  </si>
  <si>
    <t>pás tepelně izolační univerzální λ=0,032-0,033 tl 100mm</t>
  </si>
  <si>
    <t>-2051570832</t>
  </si>
  <si>
    <t>713111128</t>
  </si>
  <si>
    <t>Montáž tepelné izolace stropů rohožemi, pásy, dílci, deskami, bloky (izolační materiál ve specifikaci) rovných spodem lepením celoplošně s mechanickým kotvením</t>
  </si>
  <si>
    <t>-473528375</t>
  </si>
  <si>
    <t>https://podminky.urs.cz/item/CS_URS_2022_01/713111128</t>
  </si>
  <si>
    <t>1,3*4</t>
  </si>
  <si>
    <t>127</t>
  </si>
  <si>
    <t>63152260</t>
  </si>
  <si>
    <t>deska tepelně izolační minerální kontaktních fasád podélné vlákno λ=0,034 tl 50mm</t>
  </si>
  <si>
    <t>159301618</t>
  </si>
  <si>
    <t>5,2*1,02 'Přepočtené koeficientem množství</t>
  </si>
  <si>
    <t>713121121</t>
  </si>
  <si>
    <t>Montáž tepelné izolace podlah rohožemi, pásy, deskami, dílci, bloky (izolační materiál ve specifikaci) kladenými volně dvouvrstvá</t>
  </si>
  <si>
    <t>2068512704</t>
  </si>
  <si>
    <t>https://podminky.urs.cz/item/CS_URS_2022_01/713121121</t>
  </si>
  <si>
    <t>29,58+33,82+111,9+113,56</t>
  </si>
  <si>
    <t>129</t>
  </si>
  <si>
    <t>28372303</t>
  </si>
  <si>
    <t>deska EPS 100 pro konstrukce s běžným zatížením λ=0,037 tl 40mm</t>
  </si>
  <si>
    <t>900651928</t>
  </si>
  <si>
    <t>288,86*1,04 'Přepočtené koeficientem množství</t>
  </si>
  <si>
    <t>63141434</t>
  </si>
  <si>
    <t>deska tepelně izolační minerální plovoucích podlah λ=0,033-0,035 tl 40mm</t>
  </si>
  <si>
    <t>-1225353744</t>
  </si>
  <si>
    <t>131</t>
  </si>
  <si>
    <t>713131143</t>
  </si>
  <si>
    <t>Montáž tepelné izolace stěn rohožemi, pásy, deskami, dílci, bloky (izolační materiál ve specifikaci) lepením celoplošně s mechanickým kotvením</t>
  </si>
  <si>
    <t>384471507</t>
  </si>
  <si>
    <t>https://podminky.urs.cz/item/CS_URS_2022_01/713131143</t>
  </si>
  <si>
    <t>132</t>
  </si>
  <si>
    <t>28375933</t>
  </si>
  <si>
    <t>deska EPS 70 fasádní λ=0,039 tl 50mm</t>
  </si>
  <si>
    <t>364544410</t>
  </si>
  <si>
    <t>29,1*1,05 'Přepočtené koeficientem množství</t>
  </si>
  <si>
    <t>133</t>
  </si>
  <si>
    <t>713131155</t>
  </si>
  <si>
    <t>Montáž tepelné izolace stěn rohožemi, pásy, deskami, dílci, bloky (izolační materiál ve specifikaci) vložením dvouvrstvě</t>
  </si>
  <si>
    <t>-1484431933</t>
  </si>
  <si>
    <t>https://podminky.urs.cz/item/CS_URS_2022_01/713131155</t>
  </si>
  <si>
    <t>1,78*2,84+1,81*2,84/2</t>
  </si>
  <si>
    <t>134</t>
  </si>
  <si>
    <t>63148011</t>
  </si>
  <si>
    <t>deska tepelně izolační minerální univerzální λ=0,038-0,039  tl 200mm</t>
  </si>
  <si>
    <t>1606002121</t>
  </si>
  <si>
    <t>7,625*1,05 'Přepočtené koeficientem množství</t>
  </si>
  <si>
    <t>135</t>
  </si>
  <si>
    <t>713151111</t>
  </si>
  <si>
    <t>Montáž tepelné izolace střech šikmých rohožemi, pásy, deskami (izolační materiál ve specifikaci) kladenými volně mezi krokve</t>
  </si>
  <si>
    <t>1939701097</t>
  </si>
  <si>
    <t>https://podminky.urs.cz/item/CS_URS_2022_01/713151111</t>
  </si>
  <si>
    <t>3,27*19,2*2</t>
  </si>
  <si>
    <t>136</t>
  </si>
  <si>
    <t>713151121</t>
  </si>
  <si>
    <t>Montáž tepelné izolace střech šikmých rohožemi, pásy, deskami (izolační materiál ve specifikaci) kladenými volně pod krokve</t>
  </si>
  <si>
    <t>527110958</t>
  </si>
  <si>
    <t>https://podminky.urs.cz/item/CS_URS_2022_01/713151121</t>
  </si>
  <si>
    <t>137</t>
  </si>
  <si>
    <t>63141188</t>
  </si>
  <si>
    <t>deska tepelně izolační minerální do šikmých střech a stěn  λ=0,035-0,038 tl 100mm</t>
  </si>
  <si>
    <t>937074999</t>
  </si>
  <si>
    <t>125,57*1,02 'Přepočtené koeficientem množství</t>
  </si>
  <si>
    <t>138</t>
  </si>
  <si>
    <t>63141195</t>
  </si>
  <si>
    <t>deska tepelně izolační minerální do šikmých střech a stěn  λ=0,035-0,038 tl 200mm</t>
  </si>
  <si>
    <t>1975747130</t>
  </si>
  <si>
    <t>139</t>
  </si>
  <si>
    <t>713191133</t>
  </si>
  <si>
    <t>Montáž tepelné izolace stavebních konstrukcí - doplňky a konstrukční součásti podlah, stropů vrchem nebo střech překrytím fólií položenou volně s přelepením spojů</t>
  </si>
  <si>
    <t>208</t>
  </si>
  <si>
    <t>https://podminky.urs.cz/item/CS_URS_2022_01/713191133</t>
  </si>
  <si>
    <t>140</t>
  </si>
  <si>
    <t>28329276</t>
  </si>
  <si>
    <t>fólie PE vyztužená pro parotěsnou vrstvu (reakce na oheň - třída E) 140g/m2</t>
  </si>
  <si>
    <t>730506028</t>
  </si>
  <si>
    <t>230,97*1,1655 'Přepočtené koeficientem množství</t>
  </si>
  <si>
    <t>141</t>
  </si>
  <si>
    <t>998713103</t>
  </si>
  <si>
    <t>Přesun hmot pro izolace tepelné stanovený z hmotnosti přesunovaného materiálu vodorovná dopravní vzdálenost do 50 m v objektech výšky přes 12 m do 24 m</t>
  </si>
  <si>
    <t>2071059923</t>
  </si>
  <si>
    <t>https://podminky.urs.cz/item/CS_URS_2022_01/998713103</t>
  </si>
  <si>
    <t>762</t>
  </si>
  <si>
    <t>Konstrukce tesařské</t>
  </si>
  <si>
    <t>142</t>
  </si>
  <si>
    <t>762331812</t>
  </si>
  <si>
    <t>Demontáž vázaných konstrukcí krovů sklonu do 60° z hranolů, hranolků, fošen, průřezové plochy přes 120 do 224 cm2</t>
  </si>
  <si>
    <t>224</t>
  </si>
  <si>
    <t>https://podminky.urs.cz/item/CS_URS_2022_01/762331812</t>
  </si>
  <si>
    <t>pozednice</t>
  </si>
  <si>
    <t>19,48*2+9,66</t>
  </si>
  <si>
    <t>kleštiny</t>
  </si>
  <si>
    <t>3,35*10</t>
  </si>
  <si>
    <t>vzpěra</t>
  </si>
  <si>
    <t>3,2*10</t>
  </si>
  <si>
    <t>krokve</t>
  </si>
  <si>
    <t>6,9*31</t>
  </si>
  <si>
    <t>143</t>
  </si>
  <si>
    <t>762331813</t>
  </si>
  <si>
    <t>Demontáž vázaných konstrukcí krovů sklonu do 60° z hranolů, hranolků, fošen, průřezové plochy přes 224 do 288 cm2</t>
  </si>
  <si>
    <t>226</t>
  </si>
  <si>
    <t>https://podminky.urs.cz/item/CS_URS_2022_01/762331813</t>
  </si>
  <si>
    <t>sloupek</t>
  </si>
  <si>
    <t>2,31*10</t>
  </si>
  <si>
    <t>vaznice</t>
  </si>
  <si>
    <t>16,7*2</t>
  </si>
  <si>
    <t>hambálek</t>
  </si>
  <si>
    <t>3,9*5</t>
  </si>
  <si>
    <t>pásek</t>
  </si>
  <si>
    <t>1,8*18</t>
  </si>
  <si>
    <t>144</t>
  </si>
  <si>
    <t>762331815</t>
  </si>
  <si>
    <t>Demontáž vázaných konstrukcí krovů sklonu do 60° z hranolů, hranolků, fošen, průřezové plochy přes 450 do 600 cm2</t>
  </si>
  <si>
    <t>-1615193472</t>
  </si>
  <si>
    <t>https://podminky.urs.cz/item/CS_URS_2022_01/762331815</t>
  </si>
  <si>
    <t>9,6*5</t>
  </si>
  <si>
    <t>145</t>
  </si>
  <si>
    <t>762332131</t>
  </si>
  <si>
    <t>Montáž vázaných konstrukcí krovů střech pultových, sedlových, valbových, stanových čtvercového nebo obdélníkového půdorysu z řeziva hraněného průřezové plochy do 120 cm2</t>
  </si>
  <si>
    <t>1463862341</t>
  </si>
  <si>
    <t>https://podminky.urs.cz/item/CS_URS_2022_01/762332131</t>
  </si>
  <si>
    <t>podlaha 3.NP</t>
  </si>
  <si>
    <t>19,2*8+8,05*20+3,5*2+6,7</t>
  </si>
  <si>
    <t>krov</t>
  </si>
  <si>
    <t>7,5*46+5,85*42</t>
  </si>
  <si>
    <t>60512126</t>
  </si>
  <si>
    <t>hranol stavební řezivo průřezu do 120cm2 dl 6-8m</t>
  </si>
  <si>
    <t>1870210666</t>
  </si>
  <si>
    <t>345*0,08*0,14+246*0,06*0,14</t>
  </si>
  <si>
    <t>147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</si>
  <si>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</si>
  <si>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</si>
  <si>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230</t>
  </si>
  <si>
    <t>https://podminky.urs.cz/item/CS_URS_2022_01/762332132</t>
  </si>
  <si>
    <t>6,85+38,4</t>
  </si>
  <si>
    <t>60512131</t>
  </si>
  <si>
    <t>hranol stavební řezivo průřezu do 224cm2 dl 6-8m</t>
  </si>
  <si>
    <t>1010085727</t>
  </si>
  <si>
    <t>6,85*0,1*0,14+38,4*1,2*0,16</t>
  </si>
  <si>
    <t>149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</si>
  <si>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</si>
  <si>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</si>
  <si>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234</t>
  </si>
  <si>
    <t>https://podminky.urs.cz/item/CS_URS_2022_01/762332133</t>
  </si>
  <si>
    <t>3,17*2</t>
  </si>
  <si>
    <t>150</t>
  </si>
  <si>
    <t>60512136</t>
  </si>
  <si>
    <t>hranol stavební řezivo průřezu do 288cm2 dl 6-8m</t>
  </si>
  <si>
    <t>1350765457</t>
  </si>
  <si>
    <t>6,34*0,15*0,15</t>
  </si>
  <si>
    <t>151</t>
  </si>
  <si>
    <t>762332134</t>
  </si>
  <si>
    <t>Montáž vázaných konstrukcí krovů střech pultových, sedlových, valbových, stanových čtvercového nebo obdélníkového půdorysu z řeziva hraněného průřezové plochy přes 288 do 450 cm2</t>
  </si>
  <si>
    <t>238</t>
  </si>
  <si>
    <t>https://podminky.urs.cz/item/CS_URS_2022_01/762332134</t>
  </si>
  <si>
    <t>19,6+3,8*2</t>
  </si>
  <si>
    <t>60512141</t>
  </si>
  <si>
    <t>hranol stavební řezivo průřezu do 450cm2 dl 6-8m</t>
  </si>
  <si>
    <t>240</t>
  </si>
  <si>
    <t>19,6*0,18*0,24+7,6*0,14*0,24</t>
  </si>
  <si>
    <t>153</t>
  </si>
  <si>
    <t>762341210</t>
  </si>
  <si>
    <t>Montáž bednění střech rovných a šikmých sklonu do 60° s vyřezáním otvorů z prken hrubých na sraz tl. do 32 mm</t>
  </si>
  <si>
    <t>-230233632</t>
  </si>
  <si>
    <t>https://podminky.urs.cz/item/CS_URS_2022_01/762341210</t>
  </si>
  <si>
    <t>60511081</t>
  </si>
  <si>
    <t>řezivo jehličnaté středové smrk tl 18-32mm dl 4-5m</t>
  </si>
  <si>
    <t>527165493</t>
  </si>
  <si>
    <t>310,5*0,028</t>
  </si>
  <si>
    <t>155</t>
  </si>
  <si>
    <t>762341680</t>
  </si>
  <si>
    <t>Montáž bednění střech štítových okapových říms, krajnic, závětrných prken a žaluzií ve spádu nebo rovnoběžně s okapem z desek cementotřískových nebo cementových na sraz</t>
  </si>
  <si>
    <t>1511042265</t>
  </si>
  <si>
    <t>https://podminky.urs.cz/item/CS_URS_2022_01/762341680</t>
  </si>
  <si>
    <t>20,7*2*0,6</t>
  </si>
  <si>
    <t>59155104</t>
  </si>
  <si>
    <t>deska cementovláknitá fasádní probarvená tl 8mm</t>
  </si>
  <si>
    <t>2050109831</t>
  </si>
  <si>
    <t>24,84*1,1 'Přepočtené koeficientem množství</t>
  </si>
  <si>
    <t>157</t>
  </si>
  <si>
    <t>762341811</t>
  </si>
  <si>
    <t>Demontáž bednění a laťování bednění střech rovných, obloukových, sklonu do 60° se všemi nadstřešními konstrukcemi z prken hrubých, hoblovaných tl. do 32 mm</t>
  </si>
  <si>
    <t>250</t>
  </si>
  <si>
    <t>https://podminky.urs.cz/item/CS_URS_2022_01/762341811</t>
  </si>
  <si>
    <t>6,88*15,1*2+6,88*5,5/2*2+6,88*5,5/2*2</t>
  </si>
  <si>
    <t>158</t>
  </si>
  <si>
    <t>762355802</t>
  </si>
  <si>
    <t>Demontáž nadstřešních konstrukcí krovů lávek komínových</t>
  </si>
  <si>
    <t>1609769726</t>
  </si>
  <si>
    <t>https://podminky.urs.cz/item/CS_URS_2022_01/762355802</t>
  </si>
  <si>
    <t>159</t>
  </si>
  <si>
    <t>762395000</t>
  </si>
  <si>
    <t>Spojovací prostředky krovů, bednění a laťování, nadstřešních konstrukcí svory, prkna, hřebíky, pásová ocel, vruty</t>
  </si>
  <si>
    <t>256</t>
  </si>
  <si>
    <t>https://podminky.urs.cz/item/CS_URS_2022_01/762395000</t>
  </si>
  <si>
    <t>5,93+7,47+0,143+1,102+8,69</t>
  </si>
  <si>
    <t>160</t>
  </si>
  <si>
    <t>762511134</t>
  </si>
  <si>
    <t>Podlahové konstrukce podkladové z cementotřískových desek jednovrstvých lepených na pero a drážku broušených, tloušťky desky 18 mm</t>
  </si>
  <si>
    <t>-1289433939</t>
  </si>
  <si>
    <t>https://podminky.urs.cz/item/CS_URS_2022_01/762511134</t>
  </si>
  <si>
    <t>(70,74*2+73,7*2)*2</t>
  </si>
  <si>
    <t>161</t>
  </si>
  <si>
    <t>762511136</t>
  </si>
  <si>
    <t>Podlahové konstrukce podkladové z cementotřískových desek jednovrstvých lepených na pero a drážku broušených, tloušťky desky 22 mm</t>
  </si>
  <si>
    <t>2095513549</t>
  </si>
  <si>
    <t>https://podminky.urs.cz/item/CS_URS_2022_01/762511136</t>
  </si>
  <si>
    <t>73,9*2</t>
  </si>
  <si>
    <t>762512261</t>
  </si>
  <si>
    <t>Podlahové konstrukce podkladové montáž roštu podkladového</t>
  </si>
  <si>
    <t>-1224354047</t>
  </si>
  <si>
    <t>https://podminky.urs.cz/item/CS_URS_2022_01/762512261</t>
  </si>
  <si>
    <t>4,15*12+4*11+5*18+4,7*10</t>
  </si>
  <si>
    <t>163</t>
  </si>
  <si>
    <t>60514114</t>
  </si>
  <si>
    <t>řezivo jehličnaté lať impregnovaná dl 4 m</t>
  </si>
  <si>
    <t>-409086112</t>
  </si>
  <si>
    <t>(4,15*12+4*11+5*18+4,7*10)*0,06*0,025</t>
  </si>
  <si>
    <t>762522811</t>
  </si>
  <si>
    <t>Demontáž podlah s polštáři z prken tl. do 32 mm</t>
  </si>
  <si>
    <t>-1286622947</t>
  </si>
  <si>
    <t>https://podminky.urs.cz/item/CS_URS_2022_01/762522811</t>
  </si>
  <si>
    <t>141,5+147,4-24,6</t>
  </si>
  <si>
    <t>165</t>
  </si>
  <si>
    <t>762526811</t>
  </si>
  <si>
    <t>Demontáž podlah z desek dřevotřískových, překližkových, sololitových tl. do 20 mm bez polštářů</t>
  </si>
  <si>
    <t>1671028386</t>
  </si>
  <si>
    <t>https://podminky.urs.cz/item/CS_URS_2022_01/762526811</t>
  </si>
  <si>
    <t>76,3</t>
  </si>
  <si>
    <t>166</t>
  </si>
  <si>
    <t>762822110</t>
  </si>
  <si>
    <t>Montáž stropních trámů z hraněného a polohraněného řeziva s trámovými výměnami, průřezové plochy do 144 cm2</t>
  </si>
  <si>
    <t>1201814978</t>
  </si>
  <si>
    <t>https://podminky.urs.cz/item/CS_URS_2022_01/762822110</t>
  </si>
  <si>
    <t>167</t>
  </si>
  <si>
    <t>60512127</t>
  </si>
  <si>
    <t>hranol stavební řezivo průřezu do 120cm2 přes dl 8m</t>
  </si>
  <si>
    <t>1776149401</t>
  </si>
  <si>
    <t>(19,2*8+8,05*20+3,5*2+6,7)*0,1*0,12</t>
  </si>
  <si>
    <t>168</t>
  </si>
  <si>
    <t>762895000</t>
  </si>
  <si>
    <t>Spojovací prostředky záklopu stropů, stropnic, podbíjení hřebíky, svory</t>
  </si>
  <si>
    <t>-1179677605</t>
  </si>
  <si>
    <t>https://podminky.urs.cz/item/CS_URS_2022_01/762895000</t>
  </si>
  <si>
    <t>169</t>
  </si>
  <si>
    <t>998762103</t>
  </si>
  <si>
    <t>Přesun hmot pro konstrukce tesařské stanovený z hmotnosti přesunovaného materiálu vodorovná dopravní vzdálenost do 50 m v objektech výšky přes 12 do 24 m</t>
  </si>
  <si>
    <t>-1110434506</t>
  </si>
  <si>
    <t>https://podminky.urs.cz/item/CS_URS_2022_01/998762103</t>
  </si>
  <si>
    <t>763</t>
  </si>
  <si>
    <t>Konstrukce suché výstavby</t>
  </si>
  <si>
    <t>170</t>
  </si>
  <si>
    <t>763111411</t>
  </si>
  <si>
    <t>Příčka ze sádrokartonových desek s nosnou konstrukcí z jednoduchých ocelových profilů UW, CW dvojitě opláštěná deskami standardními A tl. 2 x 12,5 mm s izolací, EI 60, příčka tl. 100 mm, profil 50, Rw do 51 dB</t>
  </si>
  <si>
    <t>1139627506</t>
  </si>
  <si>
    <t>https://podminky.urs.cz/item/CS_URS_2022_01/763111411</t>
  </si>
  <si>
    <t>(2,475+1,1+1,2+0,65+4,65+3,95+3,5)*2*2,84+18,2</t>
  </si>
  <si>
    <t>171</t>
  </si>
  <si>
    <t>763111417</t>
  </si>
  <si>
    <t>Příčka ze sádrokartonových desek s nosnou konstrukcí z jednoduchých ocelových profilů UW, CW dvojitě opláštěná deskami standardními A tl. 2 x 12,5 mm s izolací, EI 60, příčka tl. 150 mm, profil 100, Rw do 56 dB</t>
  </si>
  <si>
    <t>-654747150</t>
  </si>
  <si>
    <t>https://podminky.urs.cz/item/CS_URS_2022_01/763111417</t>
  </si>
  <si>
    <t>(1,78*2,84+1,81*2,84/2)*2+3,6*2,84+2,9*2*2,84+55,5</t>
  </si>
  <si>
    <t>172</t>
  </si>
  <si>
    <t>763131751</t>
  </si>
  <si>
    <t>Podhled ze sádrokartonových desek ostatní práce a konstrukce na podhledech ze sádrokartonových desek montáž parotěsné zábrany</t>
  </si>
  <si>
    <t>356541185</t>
  </si>
  <si>
    <t>https://podminky.urs.cz/item/CS_URS_2022_01/763131751</t>
  </si>
  <si>
    <t>253,57</t>
  </si>
  <si>
    <t>173</t>
  </si>
  <si>
    <t>-1303074530</t>
  </si>
  <si>
    <t>253,57*1,15</t>
  </si>
  <si>
    <t>174</t>
  </si>
  <si>
    <t>763161710</t>
  </si>
  <si>
    <t>Podkroví ze sádrokartonových desek dvouvrstvá spodní konstrukce z ocelových profilů CD, UD na krokvových závěsech jednoduše opláštěná deskou standardní A, tl. 12,5 mm, bez TI, REI 15</t>
  </si>
  <si>
    <t>-395345089</t>
  </si>
  <si>
    <t>https://podminky.urs.cz/item/CS_URS_2022_01/763161710</t>
  </si>
  <si>
    <t>39,82*2+8,12</t>
  </si>
  <si>
    <t>2,81*18,4+2,81*18,45</t>
  </si>
  <si>
    <t>(19,2+9,1)*2*1,1</t>
  </si>
  <si>
    <t>175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</si>
  <si>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</si>
  <si>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</si>
  <si>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-1945311231</t>
  </si>
  <si>
    <t>https://podminky.urs.cz/item/CS_URS_2022_01/998763303</t>
  </si>
  <si>
    <t>764</t>
  </si>
  <si>
    <t>Konstrukce klempířské</t>
  </si>
  <si>
    <t>176</t>
  </si>
  <si>
    <t>764001821</t>
  </si>
  <si>
    <t>Demontáž klempířských konstrukcí krytiny ze svitků nebo tabulí do suti</t>
  </si>
  <si>
    <t>-293021141</t>
  </si>
  <si>
    <t>https://podminky.urs.cz/item/CS_URS_2022_01/764001821</t>
  </si>
  <si>
    <t>(11*6,9)/2+2*135</t>
  </si>
  <si>
    <t>177</t>
  </si>
  <si>
    <t>764001861</t>
  </si>
  <si>
    <t>Demontáž klempířských konstrukcí oplechování hřebene z hřebenáčů do suti</t>
  </si>
  <si>
    <t>270</t>
  </si>
  <si>
    <t>https://podminky.urs.cz/item/CS_URS_2022_01/764001861</t>
  </si>
  <si>
    <t>178</t>
  </si>
  <si>
    <t>764001881</t>
  </si>
  <si>
    <t>Demontáž klempířských konstrukcí oplechování nároží z hřebenáčů do suti</t>
  </si>
  <si>
    <t>-276746597</t>
  </si>
  <si>
    <t>https://podminky.urs.cz/item/CS_URS_2022_01/764001881</t>
  </si>
  <si>
    <t>2*6,9</t>
  </si>
  <si>
    <t>179</t>
  </si>
  <si>
    <t>764002811</t>
  </si>
  <si>
    <t>Demontáž klempířských konstrukcí okapového plechu do suti, v krytině povlakové</t>
  </si>
  <si>
    <t>276</t>
  </si>
  <si>
    <t>https://podminky.urs.cz/item/CS_URS_2022_01/764002811</t>
  </si>
  <si>
    <t>2*20,6+11</t>
  </si>
  <si>
    <t>180</t>
  </si>
  <si>
    <t>764002821</t>
  </si>
  <si>
    <t>Demontáž klempířských konstrukcí střešního výlezu do suti</t>
  </si>
  <si>
    <t>278</t>
  </si>
  <si>
    <t>https://podminky.urs.cz/item/CS_URS_2022_01/764002821</t>
  </si>
  <si>
    <t>181</t>
  </si>
  <si>
    <t>764002841</t>
  </si>
  <si>
    <t>Demontáž klempířských konstrukcí oplechování horních ploch zdí a nadezdívek do suti</t>
  </si>
  <si>
    <t>-233841612</t>
  </si>
  <si>
    <t>https://podminky.urs.cz/item/CS_URS_2022_01/764002841</t>
  </si>
  <si>
    <t>182</t>
  </si>
  <si>
    <t>764002851</t>
  </si>
  <si>
    <t>Demontáž klempířských konstrukcí oplechování parapetů do suti</t>
  </si>
  <si>
    <t>280</t>
  </si>
  <si>
    <t>https://podminky.urs.cz/item/CS_URS_2022_01/764002851</t>
  </si>
  <si>
    <t>183</t>
  </si>
  <si>
    <t>764002871</t>
  </si>
  <si>
    <t>Demontáž klempířských konstrukcí lemování zdí do suti</t>
  </si>
  <si>
    <t>1999576561</t>
  </si>
  <si>
    <t>https://podminky.urs.cz/item/CS_URS_2022_01/764002871</t>
  </si>
  <si>
    <t>764002881</t>
  </si>
  <si>
    <t>Demontáž klempířských konstrukcí lemování střešních prostupů do suti</t>
  </si>
  <si>
    <t>282</t>
  </si>
  <si>
    <t>https://podminky.urs.cz/item/CS_URS_2022_01/764002881</t>
  </si>
  <si>
    <t>185</t>
  </si>
  <si>
    <t>764003801</t>
  </si>
  <si>
    <t>Demontáž klempířských konstrukcí lemování trub, konzol, držáků, ventilačních nástavců a ostatních kusových prvků do suti</t>
  </si>
  <si>
    <t>284</t>
  </si>
  <si>
    <t>https://podminky.urs.cz/item/CS_URS_2022_01/764003801</t>
  </si>
  <si>
    <t>186</t>
  </si>
  <si>
    <t>764004801</t>
  </si>
  <si>
    <t>Demontáž klempířských konstrukcí žlabu podokapního do suti</t>
  </si>
  <si>
    <t>286</t>
  </si>
  <si>
    <t>https://podminky.urs.cz/item/CS_URS_2022_01/764004801</t>
  </si>
  <si>
    <t>187</t>
  </si>
  <si>
    <t>764004861</t>
  </si>
  <si>
    <t>Demontáž klempířských konstrukcí svodu do suti</t>
  </si>
  <si>
    <t>288</t>
  </si>
  <si>
    <t>https://podminky.urs.cz/item/CS_URS_2022_01/764004861</t>
  </si>
  <si>
    <t>188</t>
  </si>
  <si>
    <t>764111653</t>
  </si>
  <si>
    <t>Krytina ze svitků, ze šablon nebo taškových tabulí z pozinkovaného plechu s povrchovou úpravou s úpravou u okapů, prostupů a výčnělků střechy rovné z taškových tabulí, sklon střechy přes 30 do 60°</t>
  </si>
  <si>
    <t>2029108265</t>
  </si>
  <si>
    <t>https://podminky.urs.cz/item/CS_URS_2022_01/764111653</t>
  </si>
  <si>
    <t>20,7*7,5*2*1,15</t>
  </si>
  <si>
    <t>189</t>
  </si>
  <si>
    <t>764211635</t>
  </si>
  <si>
    <t>Oplechování střešních prvků z pozinkovaného plechu s povrchovou úpravou hřebene nevětraného s použitím hřebenového plechu rš 400 mm</t>
  </si>
  <si>
    <t>2094049097</t>
  </si>
  <si>
    <t>https://podminky.urs.cz/item/CS_URS_2022_01/764211635</t>
  </si>
  <si>
    <t>190</t>
  </si>
  <si>
    <t>764212637</t>
  </si>
  <si>
    <t>Oplechování střešních prvků z pozinkovaného plechu s povrchovou úpravou štítu závětrnou lištou rš 670 mm</t>
  </si>
  <si>
    <t>493333481</t>
  </si>
  <si>
    <t>https://podminky.urs.cz/item/CS_URS_2022_01/764212637</t>
  </si>
  <si>
    <t>191</t>
  </si>
  <si>
    <t>764212664</t>
  </si>
  <si>
    <t>Oplechování střešních prvků z pozinkovaného plechu s povrchovou úpravou okapu střechy rovné okapovým plechem rš 330 mm</t>
  </si>
  <si>
    <t>1953289805</t>
  </si>
  <si>
    <t>https://podminky.urs.cz/item/CS_URS_2022_01/764212664</t>
  </si>
  <si>
    <t>2*41,4</t>
  </si>
  <si>
    <t>192</t>
  </si>
  <si>
    <t>764213456</t>
  </si>
  <si>
    <t>Oplechování střešních prvků z pozinkovaného plechu sněhový zachytávač průbežný dvoutrubkový</t>
  </si>
  <si>
    <t>296</t>
  </si>
  <si>
    <t>https://podminky.urs.cz/item/CS_URS_2022_01/764213456</t>
  </si>
  <si>
    <t>4*19,7</t>
  </si>
  <si>
    <t>193</t>
  </si>
  <si>
    <t>764213652</t>
  </si>
  <si>
    <t>Oplechování střešních prvků z pozinkovaného plechu s povrchovou úpravou střešní výlez rozměru 600 x 600 mm, střechy s krytinou skládanou nebo plechovou</t>
  </si>
  <si>
    <t>1471350184</t>
  </si>
  <si>
    <t>https://podminky.urs.cz/item/CS_URS_2022_01/764213652</t>
  </si>
  <si>
    <t>194</t>
  </si>
  <si>
    <t>764216605</t>
  </si>
  <si>
    <t>Oplechování parapetů z pozinkovaného plechu s povrchovou úpravou rovných mechanicky kotvené, bez rohů rš 400 mm</t>
  </si>
  <si>
    <t>-1730371462</t>
  </si>
  <si>
    <t>https://podminky.urs.cz/item/CS_URS_2022_01/764216605</t>
  </si>
  <si>
    <t>195</t>
  </si>
  <si>
    <t>764314666</t>
  </si>
  <si>
    <t>Lemování sloupků komínových lávek z pozinkovaného plechu s povrchovou úpravou s podložkou, střech s krytinou skládanou mimo prejzovou nebo z plechu rš 500 x 800 mm</t>
  </si>
  <si>
    <t>-1988235752</t>
  </si>
  <si>
    <t>https://podminky.urs.cz/item/CS_URS_2022_01/764314666</t>
  </si>
  <si>
    <t>196</t>
  </si>
  <si>
    <t>764316603</t>
  </si>
  <si>
    <t>Lemování ventilačních nástavců z pozinkovaného plechu s povrchovou úpravou výšky do 1000 mm, se stříškou střech s krytinou prejzovou nebo vlnitou, průměru přes 100 do 150 mm</t>
  </si>
  <si>
    <t>554473984</t>
  </si>
  <si>
    <t>https://podminky.urs.cz/item/CS_URS_2022_01/764316603</t>
  </si>
  <si>
    <t>197</t>
  </si>
  <si>
    <t>764511602</t>
  </si>
  <si>
    <t>Žlab podokapní z pozinkovaného plechu s povrchovou úpravou včetně háků a čel půlkruhový rš 330 mm</t>
  </si>
  <si>
    <t>1390986559</t>
  </si>
  <si>
    <t>https://podminky.urs.cz/item/CS_URS_2022_01/764511602</t>
  </si>
  <si>
    <t>198</t>
  </si>
  <si>
    <t>764511622</t>
  </si>
  <si>
    <t>Žlab podokapní z pozinkovaného plechu s povrchovou úpravou včetně háků a čel roh nebo kout, žlabu půlkruhového rš 330 mm</t>
  </si>
  <si>
    <t>1790602263</t>
  </si>
  <si>
    <t>https://podminky.urs.cz/item/CS_URS_2022_01/764511622</t>
  </si>
  <si>
    <t>199</t>
  </si>
  <si>
    <t>764511643</t>
  </si>
  <si>
    <t>Žlab podokapní z pozinkovaného plechu s povrchovou úpravou včetně háků a čel kotlík oválný (trychtýřový), rš žlabu/průměr svodu 330/120 mm</t>
  </si>
  <si>
    <t>-452139425</t>
  </si>
  <si>
    <t>https://podminky.urs.cz/item/CS_URS_2022_01/764511643</t>
  </si>
  <si>
    <t>200</t>
  </si>
  <si>
    <t>764518623</t>
  </si>
  <si>
    <t>Svod z pozinkovaného plechu s upraveným povrchem včetně objímek, kolen a odskoků kruhový, průměru 120 mm</t>
  </si>
  <si>
    <t>308</t>
  </si>
  <si>
    <t>https://podminky.urs.cz/item/CS_URS_2022_01/764518623</t>
  </si>
  <si>
    <t>8,79*2</t>
  </si>
  <si>
    <t>201</t>
  </si>
  <si>
    <t>998764103</t>
  </si>
  <si>
    <t>Přesun hmot pro konstrukce klempířské stanovený z hmotnosti přesunovaného materiálu vodorovná dopravní vzdálenost do 50 m v objektech výšky přes 12 do 24 m</t>
  </si>
  <si>
    <t>1408816550</t>
  </si>
  <si>
    <t>https://podminky.urs.cz/item/CS_URS_2022_01/998764103</t>
  </si>
  <si>
    <t>765</t>
  </si>
  <si>
    <t>Krytina skládaná</t>
  </si>
  <si>
    <t>202</t>
  </si>
  <si>
    <t>765135001</t>
  </si>
  <si>
    <t>Montáž střešních doplňků vláknocementové krytiny skládané speciálních desek větracích hlavic, ventilačních prostupů, anténních prostupů, prostupových hlavic, kovových univerzálních apod., plochy jednotlivě do 0,2 m2</t>
  </si>
  <si>
    <t>324</t>
  </si>
  <si>
    <t>https://podminky.urs.cz/item/CS_URS_2022_01/765135001</t>
  </si>
  <si>
    <t>203</t>
  </si>
  <si>
    <t>59161148</t>
  </si>
  <si>
    <t>hlavice větrací plast pro šablony vláknocementové krytiny</t>
  </si>
  <si>
    <t>326</t>
  </si>
  <si>
    <t>204</t>
  </si>
  <si>
    <t>765135013</t>
  </si>
  <si>
    <t>Montáž střešních doplňků vláknocementové krytiny skládané střešních výlezů, plochy jednotlivě přes 0,25 do 1,0 m2</t>
  </si>
  <si>
    <t>332</t>
  </si>
  <si>
    <t>https://podminky.urs.cz/item/CS_URS_2022_01/765135013</t>
  </si>
  <si>
    <t>205</t>
  </si>
  <si>
    <t>61140606</t>
  </si>
  <si>
    <t>výlez střešní pro sklon střechy 20-65° 46x61cm</t>
  </si>
  <si>
    <t>1188279681</t>
  </si>
  <si>
    <t>206</t>
  </si>
  <si>
    <t>765135021</t>
  </si>
  <si>
    <t>Montáž střešních doplňků vláknocementové krytiny skládané stoupací plošiny, délky do 1 m</t>
  </si>
  <si>
    <t>336</t>
  </si>
  <si>
    <t>https://podminky.urs.cz/item/CS_URS_2022_01/765135021</t>
  </si>
  <si>
    <t>207</t>
  </si>
  <si>
    <t>5924424R</t>
  </si>
  <si>
    <t>nášlap střešní</t>
  </si>
  <si>
    <t>338</t>
  </si>
  <si>
    <t>765191013</t>
  </si>
  <si>
    <t>Montáž pojistné hydroizolační nebo parotěsné fólie kladené ve sklonu přes 20° volně na bednění nebo tepelnou izolaci</t>
  </si>
  <si>
    <t>-231497845</t>
  </si>
  <si>
    <t>https://podminky.urs.cz/item/CS_URS_2022_01/765191013</t>
  </si>
  <si>
    <t>209</t>
  </si>
  <si>
    <t>28329036</t>
  </si>
  <si>
    <t>fólie kontaktní difuzně propustná pro doplňkovou hydroizolační vrstvu, třívrstvá mikroporézní PP 150g/m2 s integrovanou samolepící páskou</t>
  </si>
  <si>
    <t>-817465301</t>
  </si>
  <si>
    <t>357,07*1,1 'Přepočtené koeficientem množství</t>
  </si>
  <si>
    <t>210</t>
  </si>
  <si>
    <t>765191091</t>
  </si>
  <si>
    <t>Montáž pojistné hydroizolační nebo parotěsné fólie Příplatek k cenám montáže na bednění nebo tepelnou izolaci za sklon přes 30°</t>
  </si>
  <si>
    <t>-708560251</t>
  </si>
  <si>
    <t>https://podminky.urs.cz/item/CS_URS_2022_01/765191091</t>
  </si>
  <si>
    <t>211</t>
  </si>
  <si>
    <t>998765103</t>
  </si>
  <si>
    <t>Přesun hmot pro krytiny skládané stanovený z hmotnosti přesunovaného materiálu vodorovná dopravní vzdálenost do 50 m na objektech výšky přes 12 do 24 m</t>
  </si>
  <si>
    <t>-1330612241</t>
  </si>
  <si>
    <t>https://podminky.urs.cz/item/CS_URS_2022_01/998765103</t>
  </si>
  <si>
    <t>766</t>
  </si>
  <si>
    <t>Konstrukce truhlářské</t>
  </si>
  <si>
    <t>212</t>
  </si>
  <si>
    <t>7661251R</t>
  </si>
  <si>
    <t>Montáž a dodávka systému dělících stěn sklepních kójí z dřevěných profilů, výšky do 2,10 m</t>
  </si>
  <si>
    <t>354257516</t>
  </si>
  <si>
    <t>P</t>
  </si>
  <si>
    <t xml:space="preserve">Poznámka k položce:_x000D_
Včetně 9 ks sklepních dveří se zámky a klikami </t>
  </si>
  <si>
    <t>(3,85+3,85+1,3+7,75+3,28)*2</t>
  </si>
  <si>
    <t>213</t>
  </si>
  <si>
    <t>766441811</t>
  </si>
  <si>
    <t>Demontáž parapetních desek dřevěných nebo plastových šířky do 300 mm, délky do 1000 mm</t>
  </si>
  <si>
    <t>346</t>
  </si>
  <si>
    <t>https://podminky.urs.cz/item/CS_URS_2022_01/766441811</t>
  </si>
  <si>
    <t>214</t>
  </si>
  <si>
    <t>766441821</t>
  </si>
  <si>
    <t>Demontáž parapetních desek dřevěných nebo plastových šířky do 300 mm, délky přes 1000 do 2000 mm</t>
  </si>
  <si>
    <t>348</t>
  </si>
  <si>
    <t>https://podminky.urs.cz/item/CS_URS_2022_01/766441821</t>
  </si>
  <si>
    <t>215</t>
  </si>
  <si>
    <t>766622131</t>
  </si>
  <si>
    <t>Montáž oken plastových včetně montáže rámu plochy přes 1 m2 otevíravých do zdiva, výšky do 1,5 m</t>
  </si>
  <si>
    <t>-146478235</t>
  </si>
  <si>
    <t>https://podminky.urs.cz/item/CS_URS_2022_01/766622131</t>
  </si>
  <si>
    <t>216</t>
  </si>
  <si>
    <t>61140052</t>
  </si>
  <si>
    <t>okno plastové otevíravé/sklopné trojsklo přes plochu 1m2 do v 1,5m</t>
  </si>
  <si>
    <t>-1979748143</t>
  </si>
  <si>
    <t>217</t>
  </si>
  <si>
    <t>766622216</t>
  </si>
  <si>
    <t>Montáž oken plastových plochy do 1 m2 včetně montáže rámu otevíravých do zdiva</t>
  </si>
  <si>
    <t>-1495039884</t>
  </si>
  <si>
    <t>https://podminky.urs.cz/item/CS_URS_2022_01/766622216</t>
  </si>
  <si>
    <t>218</t>
  </si>
  <si>
    <t>61140050</t>
  </si>
  <si>
    <t>okno plastové otevíravé/sklopné trojsklo do plochy 1m2</t>
  </si>
  <si>
    <t>-1079423444</t>
  </si>
  <si>
    <t>219</t>
  </si>
  <si>
    <t>766660021</t>
  </si>
  <si>
    <t>Montáž dveřních křídel dřevěných nebo plastových otevíravých do ocelové zárubně protipožárních jednokřídlových, šířky do 800 mm</t>
  </si>
  <si>
    <t>-180408394</t>
  </si>
  <si>
    <t>https://podminky.urs.cz/item/CS_URS_2022_01/766660021</t>
  </si>
  <si>
    <t>220</t>
  </si>
  <si>
    <t>61165339</t>
  </si>
  <si>
    <t>dveře jednokřídlé dřevotřískové protipožární EI (EW) 30 D3 povrch lakovaný plné 800x1970-2100mm</t>
  </si>
  <si>
    <t>-270520254</t>
  </si>
  <si>
    <t>221</t>
  </si>
  <si>
    <t>766660022</t>
  </si>
  <si>
    <t>Montáž dveřních křídel dřevěných nebo plastových otevíravých do ocelové zárubně protipožárních jednokřídlových, šířky přes 800 mm</t>
  </si>
  <si>
    <t>1906543754</t>
  </si>
  <si>
    <t>https://podminky.urs.cz/item/CS_URS_2022_01/766660022</t>
  </si>
  <si>
    <t>222</t>
  </si>
  <si>
    <t>61173214</t>
  </si>
  <si>
    <t>dveře jednokřídlé dřevotřískové s 2 x hliníkovým plechem a ocelovými pruty 800-900x1970mm bezpečnostní do bytu třídy RC3 protipožární EI30</t>
  </si>
  <si>
    <t>-822008712</t>
  </si>
  <si>
    <t>223</t>
  </si>
  <si>
    <t>766660171</t>
  </si>
  <si>
    <t>Montáž dveřních křídel dřevěných nebo plastových otevíravých do obložkové zárubně povrchově upravených jednokřídlových, šířky do 800 mm</t>
  </si>
  <si>
    <t>354</t>
  </si>
  <si>
    <t>https://podminky.urs.cz/item/CS_URS_2022_01/766660171</t>
  </si>
  <si>
    <t>61162073</t>
  </si>
  <si>
    <t>dveře jednokřídlé voštinové povrch laminátový plné 700x1970-2100mm</t>
  </si>
  <si>
    <t>1872084817</t>
  </si>
  <si>
    <t>Poznámka k položce:_x000D_
20</t>
  </si>
  <si>
    <t>225</t>
  </si>
  <si>
    <t>61162074</t>
  </si>
  <si>
    <t>dveře jednokřídlé voštinové povrch laminátový plné 800x1970-2100mm</t>
  </si>
  <si>
    <t>-1104155187</t>
  </si>
  <si>
    <t>Poznámka k položce:_x000D_
19</t>
  </si>
  <si>
    <t>766660728</t>
  </si>
  <si>
    <t>Montáž dveřních doplňků dveřního kování interiérového zámku</t>
  </si>
  <si>
    <t>362</t>
  </si>
  <si>
    <t>https://podminky.urs.cz/item/CS_URS_2022_01/766660728</t>
  </si>
  <si>
    <t>227</t>
  </si>
  <si>
    <t>54964150</t>
  </si>
  <si>
    <t>vložka zámková cylindrická oboustranná+4 klíče</t>
  </si>
  <si>
    <t>364</t>
  </si>
  <si>
    <t>228</t>
  </si>
  <si>
    <t>766660729</t>
  </si>
  <si>
    <t>Montáž dveřních doplňků dveřního kování interiérového štítku s klikou</t>
  </si>
  <si>
    <t>366</t>
  </si>
  <si>
    <t>https://podminky.urs.cz/item/CS_URS_2022_01/766660729</t>
  </si>
  <si>
    <t>229</t>
  </si>
  <si>
    <t>54914620</t>
  </si>
  <si>
    <t>kování dveřní vrchní klika včetně rozet a montážního materiálu R PZ nerez PK</t>
  </si>
  <si>
    <t>368</t>
  </si>
  <si>
    <t>766660731</t>
  </si>
  <si>
    <t>Montáž dveřních doplňků dveřního kování bezpečnostního zámku</t>
  </si>
  <si>
    <t>370</t>
  </si>
  <si>
    <t>https://podminky.urs.cz/item/CS_URS_2022_01/766660731</t>
  </si>
  <si>
    <t>231</t>
  </si>
  <si>
    <t>54914632</t>
  </si>
  <si>
    <t>kování dveřní vrchní kování bezpečnostní včetně štítu PZ 72 klika-klika F4 krytka</t>
  </si>
  <si>
    <t>372</t>
  </si>
  <si>
    <t>232</t>
  </si>
  <si>
    <t>54914102</t>
  </si>
  <si>
    <t>kování dveřní bezpečnostní, knoflík-klika R 802 /O Cr</t>
  </si>
  <si>
    <t>1598870930</t>
  </si>
  <si>
    <t>233</t>
  </si>
  <si>
    <t>766660734</t>
  </si>
  <si>
    <t>Montáž dveřních doplňků dveřního kování bezpečnostního panikového kování</t>
  </si>
  <si>
    <t>376</t>
  </si>
  <si>
    <t>https://podminky.urs.cz/item/CS_URS_2022_01/766660734</t>
  </si>
  <si>
    <t>549250R</t>
  </si>
  <si>
    <t>panikové kování, klika</t>
  </si>
  <si>
    <t>378</t>
  </si>
  <si>
    <t>235</t>
  </si>
  <si>
    <t>766671004</t>
  </si>
  <si>
    <t>Montáž střešních oken dřevěných nebo plastových kyvných, výklopných/kyvných s okenním rámem a lemováním, s plisovaným límcem, s napojením na krytinu do krytiny ploché, rozměru 78 x 118 cm</t>
  </si>
  <si>
    <t>-1423078198</t>
  </si>
  <si>
    <t>https://podminky.urs.cz/item/CS_URS_2022_01/766671004</t>
  </si>
  <si>
    <t>236</t>
  </si>
  <si>
    <t>61124498</t>
  </si>
  <si>
    <t>okno střešní dřevěné kyvné, izolační trojsklo 78x118cm, Uw=1,1W/m2K Al oplechování</t>
  </si>
  <si>
    <t>2024549722</t>
  </si>
  <si>
    <t>237</t>
  </si>
  <si>
    <t>61124163</t>
  </si>
  <si>
    <t>lemování střešních oken 78x118cm</t>
  </si>
  <si>
    <t>-158543797</t>
  </si>
  <si>
    <t>61124233</t>
  </si>
  <si>
    <t>manžeta z parotěsné fólie pro střešní okno 78x118cm</t>
  </si>
  <si>
    <t>918576942</t>
  </si>
  <si>
    <t>239</t>
  </si>
  <si>
    <t>61140585</t>
  </si>
  <si>
    <t>markýza ke střešním oknům 78x118cm</t>
  </si>
  <si>
    <t>-883170883</t>
  </si>
  <si>
    <t>61124042</t>
  </si>
  <si>
    <t>roleta vnitřní střešních oken rozměru do 78x118cm</t>
  </si>
  <si>
    <t>-1440067734</t>
  </si>
  <si>
    <t>241</t>
  </si>
  <si>
    <t>61141041</t>
  </si>
  <si>
    <t>tyč ovládací teleskopická pro obsluhu oken, žaluzií, rolet</t>
  </si>
  <si>
    <t>190050190</t>
  </si>
  <si>
    <t>242</t>
  </si>
  <si>
    <t>766691914</t>
  </si>
  <si>
    <t>Ostatní práce vyvěšení nebo zavěšení křídel s případným uložením a opětovným zavěšením po provedení stavebních změn dřevěných dveřních, plochy do 2 m2</t>
  </si>
  <si>
    <t>388</t>
  </si>
  <si>
    <t>https://podminky.urs.cz/item/CS_URS_2022_01/766691914</t>
  </si>
  <si>
    <t>243</t>
  </si>
  <si>
    <t>766694111</t>
  </si>
  <si>
    <t>Montáž ostatních truhlářských konstrukcí parapetních desek dřevěných nebo plastových šířky do 300 mm, délky do 1000 mm</t>
  </si>
  <si>
    <t>-1532577781</t>
  </si>
  <si>
    <t>https://podminky.urs.cz/item/CS_URS_2022_01/766694111</t>
  </si>
  <si>
    <t>244</t>
  </si>
  <si>
    <t>766694112</t>
  </si>
  <si>
    <t>Montáž ostatních truhlářských konstrukcí parapetních desek dřevěných nebo plastových šířky do 300 mm, délky přes 1000 do 1600 mm</t>
  </si>
  <si>
    <t>2004033846</t>
  </si>
  <si>
    <t>https://podminky.urs.cz/item/CS_URS_2022_01/766694112</t>
  </si>
  <si>
    <t>245</t>
  </si>
  <si>
    <t>766694113</t>
  </si>
  <si>
    <t>Montáž ostatních truhlářských konstrukcí parapetních desek dřevěných nebo plastových šířky do 300 mm, délky přes 1600 do 2600 mm</t>
  </si>
  <si>
    <t>-720054947</t>
  </si>
  <si>
    <t>https://podminky.urs.cz/item/CS_URS_2022_01/766694113</t>
  </si>
  <si>
    <t>246</t>
  </si>
  <si>
    <t>61144401</t>
  </si>
  <si>
    <t>parapet plastový vnitřní komůrkový tl 20mm š 250mm</t>
  </si>
  <si>
    <t>266126942</t>
  </si>
  <si>
    <t>7*0,85+2*1+5*0,9+4*1,15+6*1,45+2*12</t>
  </si>
  <si>
    <t>247</t>
  </si>
  <si>
    <t>998766103</t>
  </si>
  <si>
    <t>Přesun hmot pro konstrukce truhlářské stanovený z hmotnosti přesunovaného materiálu vodorovná dopravní vzdálenost do 50 m v objektech výšky přes 12 do 24 m</t>
  </si>
  <si>
    <t>220308156</t>
  </si>
  <si>
    <t>https://podminky.urs.cz/item/CS_URS_2022_01/998766103</t>
  </si>
  <si>
    <t>767</t>
  </si>
  <si>
    <t>Konstrukce zámečnické</t>
  </si>
  <si>
    <t>248</t>
  </si>
  <si>
    <t>76716312R</t>
  </si>
  <si>
    <t>Dodávka a montáž kompletního kovového zábradlí přímého z dílců v rovině (na rovné ploše) kotveného do betonu nebo zdiva</t>
  </si>
  <si>
    <t>-1559484339</t>
  </si>
  <si>
    <t>Poznámka k položce:_x000D_
1/Z, 2/Z a 10/Z</t>
  </si>
  <si>
    <t>249</t>
  </si>
  <si>
    <t>76716322R</t>
  </si>
  <si>
    <t>Dodávka a montáž kompletního kovového zábradlí přímého z dílců na schodišti kotveného do betonu nebo zdiva</t>
  </si>
  <si>
    <t>-203013559</t>
  </si>
  <si>
    <t>Poznámka k položce:_x000D_
1/Z</t>
  </si>
  <si>
    <t>767640111</t>
  </si>
  <si>
    <t>Montáž dveří ocelových nebo hliníkových vchodových jednokřídlových bez nadsvětlíku</t>
  </si>
  <si>
    <t>451342827</t>
  </si>
  <si>
    <t>https://podminky.urs.cz/item/CS_URS_2022_01/767640111</t>
  </si>
  <si>
    <t>251</t>
  </si>
  <si>
    <t>553412R6</t>
  </si>
  <si>
    <t>dveře Al vchodové jednokřídlové š 1000x2020 mm</t>
  </si>
  <si>
    <t>406</t>
  </si>
  <si>
    <t>252</t>
  </si>
  <si>
    <t>553412R7</t>
  </si>
  <si>
    <t>dveře Al vchodové jednokřídlové š 900x2020 mm</t>
  </si>
  <si>
    <t>-1946834184</t>
  </si>
  <si>
    <t>Poznámka k položce:_x000D_
14</t>
  </si>
  <si>
    <t>253</t>
  </si>
  <si>
    <t>767641800</t>
  </si>
  <si>
    <t>Demontáž dveřních zárubní odřezáním od upevnění, plochy dveří do 2,5 m2</t>
  </si>
  <si>
    <t>879243011</t>
  </si>
  <si>
    <t>https://podminky.urs.cz/item/CS_URS_2022_01/767641800</t>
  </si>
  <si>
    <t>254</t>
  </si>
  <si>
    <t>7676464R</t>
  </si>
  <si>
    <t>Montáž plastových skříní</t>
  </si>
  <si>
    <t>414</t>
  </si>
  <si>
    <t>255</t>
  </si>
  <si>
    <t>553435R</t>
  </si>
  <si>
    <t>plastová skříň s dvířky na hlavní uzávěr plynu HUP</t>
  </si>
  <si>
    <t>1119209106</t>
  </si>
  <si>
    <t>553435R1</t>
  </si>
  <si>
    <t>plastová skříň s dvířky pro elektroměřidla</t>
  </si>
  <si>
    <t>-1457085041</t>
  </si>
  <si>
    <t>257</t>
  </si>
  <si>
    <t>767661811</t>
  </si>
  <si>
    <t>Demontáž mříží pevných nebo otevíravých</t>
  </si>
  <si>
    <t>422</t>
  </si>
  <si>
    <t>https://podminky.urs.cz/item/CS_URS_2022_01/767661811</t>
  </si>
  <si>
    <t>258</t>
  </si>
  <si>
    <t>767662110</t>
  </si>
  <si>
    <t>Montáž mříží pevných, připevněných šroubováním</t>
  </si>
  <si>
    <t>975104883</t>
  </si>
  <si>
    <t>https://podminky.urs.cz/item/CS_URS_2022_01/767662110</t>
  </si>
  <si>
    <t>259</t>
  </si>
  <si>
    <t>138142R21</t>
  </si>
  <si>
    <t xml:space="preserve">mříž na suterénní okna, pozink, výplň 2x kulatina, pozink + komax </t>
  </si>
  <si>
    <t>751978895</t>
  </si>
  <si>
    <t>260</t>
  </si>
  <si>
    <t>767851104</t>
  </si>
  <si>
    <t>Montáž komínových lávek kompletní celé lávky</t>
  </si>
  <si>
    <t>2060766041</t>
  </si>
  <si>
    <t>https://podminky.urs.cz/item/CS_URS_2022_01/767851104</t>
  </si>
  <si>
    <t>261</t>
  </si>
  <si>
    <t>55344680</t>
  </si>
  <si>
    <t>lávka komínová 250x1000mm</t>
  </si>
  <si>
    <t>2115613261</t>
  </si>
  <si>
    <t>Poznámka k položce:_x000D_
Se zábradlím</t>
  </si>
  <si>
    <t>262</t>
  </si>
  <si>
    <t>767995115</t>
  </si>
  <si>
    <t>Montáž ostatních atypických zámečnických konstrukcí hmotnosti přes 50 do 100 kg</t>
  </si>
  <si>
    <t>-949521679</t>
  </si>
  <si>
    <t>https://podminky.urs.cz/item/CS_URS_2022_01/767995115</t>
  </si>
  <si>
    <t>263</t>
  </si>
  <si>
    <t>14550302</t>
  </si>
  <si>
    <t>profil ocelový svařovaný jakost S235 průřez čtvercový 100x100x6mm</t>
  </si>
  <si>
    <t>-129638993</t>
  </si>
  <si>
    <t>264</t>
  </si>
  <si>
    <t>767995116</t>
  </si>
  <si>
    <t>Montáž ostatních atypických zámečnických konstrukcí hmotnosti přes 100 do 250 kg</t>
  </si>
  <si>
    <t>-969428552</t>
  </si>
  <si>
    <t>https://podminky.urs.cz/item/CS_URS_2022_01/767995116</t>
  </si>
  <si>
    <t>19,6*2*27,2</t>
  </si>
  <si>
    <t>265</t>
  </si>
  <si>
    <t>13010940</t>
  </si>
  <si>
    <t>ocel profilová jakost S235JR (11 375) průřez UPE 220</t>
  </si>
  <si>
    <t>-2031215337</t>
  </si>
  <si>
    <t>266</t>
  </si>
  <si>
    <t>76799511R3</t>
  </si>
  <si>
    <t>Dodávka a montáž střišky nad vstupem do budovy</t>
  </si>
  <si>
    <t>442</t>
  </si>
  <si>
    <t>Poznámka k položce:_x000D_
S1</t>
  </si>
  <si>
    <t>267</t>
  </si>
  <si>
    <t>767996803</t>
  </si>
  <si>
    <t>Demontáž ostatních zámečnických konstrukcí o hmotnosti jednotlivých dílů rozebráním přes 100 do 250 kg</t>
  </si>
  <si>
    <t>450</t>
  </si>
  <si>
    <t>https://podminky.urs.cz/item/CS_URS_2022_01/767996803</t>
  </si>
  <si>
    <t>268</t>
  </si>
  <si>
    <t>998767103</t>
  </si>
  <si>
    <t>Přesun hmot pro zámečnické konstrukce stanovený z hmotnosti přesunovaného materiálu vodorovná dopravní vzdálenost do 50 m v objektech výšky přes 12 do 24 m</t>
  </si>
  <si>
    <t>1890606257</t>
  </si>
  <si>
    <t>https://podminky.urs.cz/item/CS_URS_2022_01/998767103</t>
  </si>
  <si>
    <t>771</t>
  </si>
  <si>
    <t>Podlahy z dlaždic</t>
  </si>
  <si>
    <t>269</t>
  </si>
  <si>
    <t>771111011</t>
  </si>
  <si>
    <t>Příprava podkladu před provedením dlažby vysátí podlah</t>
  </si>
  <si>
    <t>-975724863</t>
  </si>
  <si>
    <t>https://podminky.urs.cz/item/CS_URS_2022_01/771111011</t>
  </si>
  <si>
    <t>771151022</t>
  </si>
  <si>
    <t>Příprava podkladu před provedením dlažby samonivelační stěrka min.pevnosti 30 MPa, tloušťky přes 3 do 5 mm</t>
  </si>
  <si>
    <t>116817721</t>
  </si>
  <si>
    <t>https://podminky.urs.cz/item/CS_URS_2022_01/771151022</t>
  </si>
  <si>
    <t>271</t>
  </si>
  <si>
    <t>771471810</t>
  </si>
  <si>
    <t>Demontáž soklíků z dlaždic keramických kladených do malty rovných</t>
  </si>
  <si>
    <t>205112438</t>
  </si>
  <si>
    <t>https://podminky.urs.cz/item/CS_URS_2022_01/771471810</t>
  </si>
  <si>
    <t>272</t>
  </si>
  <si>
    <t>771474113</t>
  </si>
  <si>
    <t>Montáž soklů z dlaždic keramických lepených flexibilním lepidlem rovných, výšky přes 90 do 120 mm</t>
  </si>
  <si>
    <t>454</t>
  </si>
  <si>
    <t>https://podminky.urs.cz/item/CS_URS_2022_01/771474113</t>
  </si>
  <si>
    <t>273</t>
  </si>
  <si>
    <t>59761071</t>
  </si>
  <si>
    <t>obklad keramický hladký přes 12 do 19ks/m2</t>
  </si>
  <si>
    <t>456</t>
  </si>
  <si>
    <t>34*0,12</t>
  </si>
  <si>
    <t>274</t>
  </si>
  <si>
    <t>771571810</t>
  </si>
  <si>
    <t>Demontáž podlah z dlaždic keramických kladených do malty</t>
  </si>
  <si>
    <t>168803693</t>
  </si>
  <si>
    <t>https://podminky.urs.cz/item/CS_URS_2022_01/771571810</t>
  </si>
  <si>
    <t>275</t>
  </si>
  <si>
    <t>771574111</t>
  </si>
  <si>
    <t>Montáž podlah z dlaždic keramických lepených flexibilním lepidlem maloformátových hladkých přes 6 do 9 ks/m2</t>
  </si>
  <si>
    <t>-227266143</t>
  </si>
  <si>
    <t>https://podminky.urs.cz/item/CS_URS_2022_01/771574111</t>
  </si>
  <si>
    <t>(7,68+5,68+1,43)*2</t>
  </si>
  <si>
    <t>(1,76+7,87+7,28)*2</t>
  </si>
  <si>
    <t>(1,62+8,4+5,9)*2</t>
  </si>
  <si>
    <t>59761011</t>
  </si>
  <si>
    <t>dlažba keramická slinutá hladká do interiéru i exteriéru do 9ks/m2</t>
  </si>
  <si>
    <t>231688589</t>
  </si>
  <si>
    <t>95,24*1,05 'Přepočtené koeficientem množství</t>
  </si>
  <si>
    <t>277</t>
  </si>
  <si>
    <t>771591111</t>
  </si>
  <si>
    <t>Příprava podkladu před provedením dlažby nátěr penetrační na podlahu</t>
  </si>
  <si>
    <t>464</t>
  </si>
  <si>
    <t>https://podminky.urs.cz/item/CS_URS_2022_01/771591111</t>
  </si>
  <si>
    <t>771591112</t>
  </si>
  <si>
    <t>Izolace podlahy pod dlažbu nátěrem nebo stěrkou ve dvou vrstvách</t>
  </si>
  <si>
    <t>1178226217</t>
  </si>
  <si>
    <t>https://podminky.urs.cz/item/CS_URS_2022_01/771591112</t>
  </si>
  <si>
    <t>279</t>
  </si>
  <si>
    <t>771591185</t>
  </si>
  <si>
    <t>Podlahy - dokončovací práce pracnější řezání dlaždic keramických rovné</t>
  </si>
  <si>
    <t>466</t>
  </si>
  <si>
    <t>998771103</t>
  </si>
  <si>
    <t>Přesun hmot pro podlahy z dlaždic stanovený z hmotnosti přesunovaného materiálu vodorovná dopravní vzdálenost do 50 m v objektech výšky přes 12 do 24 m</t>
  </si>
  <si>
    <t>1441229821</t>
  </si>
  <si>
    <t>https://podminky.urs.cz/item/CS_URS_2022_01/998771103</t>
  </si>
  <si>
    <t>773</t>
  </si>
  <si>
    <t>Podlahy z litého teraca</t>
  </si>
  <si>
    <t>281</t>
  </si>
  <si>
    <t>773993901</t>
  </si>
  <si>
    <t>Údržba podlah z litého teraca broušení stávající podlahy</t>
  </si>
  <si>
    <t>-1063693650</t>
  </si>
  <si>
    <t>https://podminky.urs.cz/item/CS_URS_2022_01/773993901</t>
  </si>
  <si>
    <t>17,7+12,4+13,8</t>
  </si>
  <si>
    <t>776</t>
  </si>
  <si>
    <t>Podlahy povlakové</t>
  </si>
  <si>
    <t>776111117</t>
  </si>
  <si>
    <t>Příprava podkladu broušení podlah stávajícího podkladu pro odstranění nerovností (diamantovým kotoučem)</t>
  </si>
  <si>
    <t>474</t>
  </si>
  <si>
    <t>https://podminky.urs.cz/item/CS_URS_2022_01/776111117</t>
  </si>
  <si>
    <t>111,9+113,6</t>
  </si>
  <si>
    <t>283</t>
  </si>
  <si>
    <t>776121111</t>
  </si>
  <si>
    <t>Příprava podkladu penetrace vodou ředitelná podlah</t>
  </si>
  <si>
    <t>476</t>
  </si>
  <si>
    <t>https://podminky.urs.cz/item/CS_URS_2022_01/776121111</t>
  </si>
  <si>
    <t>776141121</t>
  </si>
  <si>
    <t>Příprava podkladu vyrovnání samonivelační stěrkou podlah min.pevnosti 30 MPa, tloušťky do 3 mm</t>
  </si>
  <si>
    <t>-1542898502</t>
  </si>
  <si>
    <t>https://podminky.urs.cz/item/CS_URS_2022_01/776141121</t>
  </si>
  <si>
    <t>285</t>
  </si>
  <si>
    <t>776201811</t>
  </si>
  <si>
    <t>Demontáž povlakových podlahovin lepených ručně bez podložky</t>
  </si>
  <si>
    <t>480</t>
  </si>
  <si>
    <t>https://podminky.urs.cz/item/CS_URS_2022_01/776201811</t>
  </si>
  <si>
    <t>776231111</t>
  </si>
  <si>
    <t>Montáž podlahovin z vinylu lepením lamel nebo čtverců standardním lepidlem</t>
  </si>
  <si>
    <t>1488813256</t>
  </si>
  <si>
    <t>https://podminky.urs.cz/item/CS_URS_2022_01/776231111</t>
  </si>
  <si>
    <t>(11,38+19,12+25,45)*2</t>
  </si>
  <si>
    <t>(11,38+19,12+26,28)*2</t>
  </si>
  <si>
    <t>(11,85+19,83+26,3)*2</t>
  </si>
  <si>
    <t>287</t>
  </si>
  <si>
    <t>28411051</t>
  </si>
  <si>
    <t>dílce vinylové tl 2,5mm, nášlapná vrstva 0,55mm, úprava PUR, třída zátěže 23/33/42, otlak 0,05mm, R10, třída otěru T, hořlavost Bfl S1, bez ftalátů</t>
  </si>
  <si>
    <t>1988112309</t>
  </si>
  <si>
    <t>341,42*1,1 'Přepočtené koeficientem množství</t>
  </si>
  <si>
    <t>998776103</t>
  </si>
  <si>
    <t>Přesun hmot pro podlahy povlakové stanovený z hmotnosti přesunovaného materiálu vodorovná dopravní vzdálenost do 50 m v objektech výšky přes 12 do 24 m</t>
  </si>
  <si>
    <t>1259693917</t>
  </si>
  <si>
    <t>https://podminky.urs.cz/item/CS_URS_2022_01/998776103</t>
  </si>
  <si>
    <t>781</t>
  </si>
  <si>
    <t>Dokončovací práce - obklady</t>
  </si>
  <si>
    <t>289</t>
  </si>
  <si>
    <t>781111011</t>
  </si>
  <si>
    <t>Příprava podkladu před provedením obkladu oprášení (ometení) stěny</t>
  </si>
  <si>
    <t>554034954</t>
  </si>
  <si>
    <t>https://podminky.urs.cz/item/CS_URS_2022_01/781111011</t>
  </si>
  <si>
    <t>290</t>
  </si>
  <si>
    <t>781121011</t>
  </si>
  <si>
    <t>Příprava podkladu před provedením obkladu nátěr penetrační na stěnu</t>
  </si>
  <si>
    <t>911905515</t>
  </si>
  <si>
    <t>https://podminky.urs.cz/item/CS_URS_2022_01/781121011</t>
  </si>
  <si>
    <t>291</t>
  </si>
  <si>
    <t>781131112</t>
  </si>
  <si>
    <t>Izolace stěny pod obklad izolace nátěrem nebo stěrkou ve dvou vrstvách</t>
  </si>
  <si>
    <t>819637181</t>
  </si>
  <si>
    <t>https://podminky.urs.cz/item/CS_URS_2022_01/781131112</t>
  </si>
  <si>
    <t>292</t>
  </si>
  <si>
    <t>781151031</t>
  </si>
  <si>
    <t>Příprava podkladu před provedením obkladu celoplošné vyrovnání podkladu stěrkou, tloušťky 3 mm</t>
  </si>
  <si>
    <t>-245267262</t>
  </si>
  <si>
    <t>https://podminky.urs.cz/item/CS_URS_2022_01/781151031</t>
  </si>
  <si>
    <t>293</t>
  </si>
  <si>
    <t>781161021</t>
  </si>
  <si>
    <t>Příprava podkladu před provedením obkladu montáž profilu ukončujícího profilu rohového, vanového</t>
  </si>
  <si>
    <t>-1555563861</t>
  </si>
  <si>
    <t>https://podminky.urs.cz/item/CS_URS_2022_01/781161021</t>
  </si>
  <si>
    <t>294</t>
  </si>
  <si>
    <t>59054123</t>
  </si>
  <si>
    <t>profil ukončovací pro vnější hrany obkladů hliník matně eloxovaný 10x2500mm</t>
  </si>
  <si>
    <t>107697961</t>
  </si>
  <si>
    <t>295</t>
  </si>
  <si>
    <t>781474112</t>
  </si>
  <si>
    <t>Montáž obkladů vnitřních stěn z dlaždic keramických lepených flexibilním lepidlem maloformátových hladkých přes 9 do 12 ks/m2</t>
  </si>
  <si>
    <t>1064451182</t>
  </si>
  <si>
    <t>https://podminky.urs.cz/item/CS_URS_2022_01/781474112</t>
  </si>
  <si>
    <t>(2,93+2,15+2,93+2,15)*3*2+2,39*0,6*2</t>
  </si>
  <si>
    <t>-(0,9*1,45+0,8*2,02)*2</t>
  </si>
  <si>
    <t>(2,55+2,55+2,8+2,8)*2,75*2+2,8*0,6*2</t>
  </si>
  <si>
    <t>(2,475+0,6+0,6)*2,84*2+2,475*1,005*2+(1,81+1,81)*2,84/2*2+2,8*0,6*2</t>
  </si>
  <si>
    <t>-(0,8*2,02)*2</t>
  </si>
  <si>
    <t>59761026</t>
  </si>
  <si>
    <t>obklad keramický hladký do 12ks/m2</t>
  </si>
  <si>
    <t>-62717404</t>
  </si>
  <si>
    <t>150,612*1,1 'Přepočtené koeficientem množství</t>
  </si>
  <si>
    <t>297</t>
  </si>
  <si>
    <t>781495185</t>
  </si>
  <si>
    <t>Obklad - dokončující práce pracnější řezání obkladaček rovné</t>
  </si>
  <si>
    <t>1843791274</t>
  </si>
  <si>
    <t>298</t>
  </si>
  <si>
    <t>781495211</t>
  </si>
  <si>
    <t>Čištění vnitřních ploch po provedení obkladu stěn chemickými prostředky</t>
  </si>
  <si>
    <t>-1286692724</t>
  </si>
  <si>
    <t>https://podminky.urs.cz/item/CS_URS_2022_01/781495211</t>
  </si>
  <si>
    <t>299</t>
  </si>
  <si>
    <t>998781103</t>
  </si>
  <si>
    <t>Přesun hmot pro obklady keramické stanovený z hmotnosti přesunovaného materiálu vodorovná dopravní vzdálenost do 50 m v objektech výšky přes 12 do 24 m</t>
  </si>
  <si>
    <t>-675947007</t>
  </si>
  <si>
    <t>https://podminky.urs.cz/item/CS_URS_2022_01/998781103</t>
  </si>
  <si>
    <t>783</t>
  </si>
  <si>
    <t>Dokončovací práce - nátěry</t>
  </si>
  <si>
    <t>300</t>
  </si>
  <si>
    <t>783201201</t>
  </si>
  <si>
    <t>Příprava podkladu tesařských konstrukcí před provedením nátěru broušení</t>
  </si>
  <si>
    <t>494</t>
  </si>
  <si>
    <t>https://podminky.urs.cz/item/CS_URS_2022_01/783201201</t>
  </si>
  <si>
    <t>48,6*0,56+23,1*0,6+33,4*0,66+19,3*0,66+48*0,88+35,5*0,96+31,9*0,52+31,5*0,6+271,8*0,54</t>
  </si>
  <si>
    <t>301</t>
  </si>
  <si>
    <t>783201403</t>
  </si>
  <si>
    <t>Příprava podkladu tesařských konstrukcí před provedením nátěru oprášení</t>
  </si>
  <si>
    <t>496</t>
  </si>
  <si>
    <t>https://podminky.urs.cz/item/CS_URS_2022_01/783201403</t>
  </si>
  <si>
    <t>302</t>
  </si>
  <si>
    <t>783213101</t>
  </si>
  <si>
    <t>Napouštěcí nátěr tesařských konstrukcí zabudovaných do konstrukce jednonásobný syntetický</t>
  </si>
  <si>
    <t>498</t>
  </si>
  <si>
    <t>https://podminky.urs.cz/item/CS_URS_2022_01/783213101</t>
  </si>
  <si>
    <t>303</t>
  </si>
  <si>
    <t>783213111</t>
  </si>
  <si>
    <t>Preventivní napouštěcí nátěr tesařských prvků proti dřevokazným houbám, hmyzu a plísním zabudovaných do konstrukce jednonásobný syntetický</t>
  </si>
  <si>
    <t>500</t>
  </si>
  <si>
    <t>https://podminky.urs.cz/item/CS_URS_2022_01/783213111</t>
  </si>
  <si>
    <t>304</t>
  </si>
  <si>
    <t>783218111</t>
  </si>
  <si>
    <t>Lazurovací nátěr tesařských konstrukcí dvojnásobný syntetický</t>
  </si>
  <si>
    <t>502</t>
  </si>
  <si>
    <t>https://podminky.urs.cz/item/CS_URS_2022_01/783218111</t>
  </si>
  <si>
    <t>305</t>
  </si>
  <si>
    <t>783301303</t>
  </si>
  <si>
    <t>Příprava podkladu zámečnických konstrukcí před provedením nátěru odrezivění odrezovačem bezoplachovým</t>
  </si>
  <si>
    <t>504</t>
  </si>
  <si>
    <t>https://podminky.urs.cz/item/CS_URS_2022_01/783301303</t>
  </si>
  <si>
    <t>306</t>
  </si>
  <si>
    <t>783314101</t>
  </si>
  <si>
    <t>Základní nátěr zámečnických konstrukcí jednonásobný syntetický</t>
  </si>
  <si>
    <t>506</t>
  </si>
  <si>
    <t>https://podminky.urs.cz/item/CS_URS_2022_01/783314101</t>
  </si>
  <si>
    <t>307</t>
  </si>
  <si>
    <t>783315101</t>
  </si>
  <si>
    <t>Mezinátěr zámečnických konstrukcí jednonásobný syntetický standardní</t>
  </si>
  <si>
    <t>508</t>
  </si>
  <si>
    <t>https://podminky.urs.cz/item/CS_URS_2022_01/783315101</t>
  </si>
  <si>
    <t>783317101</t>
  </si>
  <si>
    <t>Krycí nátěr (email) zámečnických konstrukcí jednonásobný syntetický standardní</t>
  </si>
  <si>
    <t>510</t>
  </si>
  <si>
    <t>https://podminky.urs.cz/item/CS_URS_2022_01/783317101</t>
  </si>
  <si>
    <t>784</t>
  </si>
  <si>
    <t>Dokončovací práce - malby a tapety</t>
  </si>
  <si>
    <t>309</t>
  </si>
  <si>
    <t>784111001</t>
  </si>
  <si>
    <t>Oprášení (ometení) podkladu v místnostech výšky do 3,80 m</t>
  </si>
  <si>
    <t>514</t>
  </si>
  <si>
    <t>https://podminky.urs.cz/item/CS_URS_2022_01/784111001</t>
  </si>
  <si>
    <t>310</t>
  </si>
  <si>
    <t>784111011</t>
  </si>
  <si>
    <t>Obroušení podkladu omítky v místnostech výšky do 3,80 m</t>
  </si>
  <si>
    <t>1348018764</t>
  </si>
  <si>
    <t>https://podminky.urs.cz/item/CS_URS_2022_01/784111011</t>
  </si>
  <si>
    <t>311</t>
  </si>
  <si>
    <t>784111017</t>
  </si>
  <si>
    <t>Obroušení podkladu omítky na schodišti o výšce podlaží do 3,80 m</t>
  </si>
  <si>
    <t>-1672740602</t>
  </si>
  <si>
    <t>https://podminky.urs.cz/item/CS_URS_2022_01/784111017</t>
  </si>
  <si>
    <t>312</t>
  </si>
  <si>
    <t>784161231</t>
  </si>
  <si>
    <t>Lokální vyrovnání podkladu sádrovou stěrkou, tloušťky do 3 mm, plochy přes 0,5 do 1,0 m2 v místnostech výšky do 3,80 m</t>
  </si>
  <si>
    <t>516</t>
  </si>
  <si>
    <t>https://podminky.urs.cz/item/CS_URS_2022_01/784161231</t>
  </si>
  <si>
    <t>313</t>
  </si>
  <si>
    <t>784171111</t>
  </si>
  <si>
    <t>Zakrytí nemalovaných ploch (materiál ve specifikaci) včetně pozdějšího odkrytí svislých ploch např. stěn, oken, dveří v místnostech výšky do 3,80</t>
  </si>
  <si>
    <t>689216456</t>
  </si>
  <si>
    <t>https://podminky.urs.cz/item/CS_URS_2022_01/784171111</t>
  </si>
  <si>
    <t>2*1,45*12+1,15*1,45*4+0,9*1,45*4+1*2,02+0,9*2,02</t>
  </si>
  <si>
    <t>314</t>
  </si>
  <si>
    <t>58124844</t>
  </si>
  <si>
    <t>fólie pro malířské potřeby zakrývací tl 25µ 4x5m</t>
  </si>
  <si>
    <t>427123331</t>
  </si>
  <si>
    <t>315</t>
  </si>
  <si>
    <t>784181101</t>
  </si>
  <si>
    <t>Penetrace podkladu jednonásobná základní akrylátová bezbarvá v místnostech výšky do 3,80 m</t>
  </si>
  <si>
    <t>520</t>
  </si>
  <si>
    <t>https://podminky.urs.cz/item/CS_URS_2022_01/784181101</t>
  </si>
  <si>
    <t>316</t>
  </si>
  <si>
    <t>784181107</t>
  </si>
  <si>
    <t>Penetrace podkladu jednonásobná základní akrylátová bezbarvá na schodišti o výšce podlaží do 3,80 m</t>
  </si>
  <si>
    <t>648411745</t>
  </si>
  <si>
    <t>https://podminky.urs.cz/item/CS_URS_2022_01/784181107</t>
  </si>
  <si>
    <t>317</t>
  </si>
  <si>
    <t>784191003</t>
  </si>
  <si>
    <t>Čištění vnitřních ploch hrubý úklid po provedení malířských prací omytím oken dvojitých nebo zdvojených</t>
  </si>
  <si>
    <t>524</t>
  </si>
  <si>
    <t>https://podminky.urs.cz/item/CS_URS_2022_01/784191003</t>
  </si>
  <si>
    <t>318</t>
  </si>
  <si>
    <t>784191005</t>
  </si>
  <si>
    <t>Čištění vnitřních ploch hrubý úklid po provedení malířských prací omytím dveří nebo vrat</t>
  </si>
  <si>
    <t>526</t>
  </si>
  <si>
    <t>https://podminky.urs.cz/item/CS_URS_2022_01/784191005</t>
  </si>
  <si>
    <t>319</t>
  </si>
  <si>
    <t>784191007</t>
  </si>
  <si>
    <t>Čištění vnitřních ploch hrubý úklid po provedení malířských prací omytím podlah</t>
  </si>
  <si>
    <t>528</t>
  </si>
  <si>
    <t>https://podminky.urs.cz/item/CS_URS_2022_01/784191007</t>
  </si>
  <si>
    <t>320</t>
  </si>
  <si>
    <t>784211101</t>
  </si>
  <si>
    <t>Malby z malířských směsí oděruvzdorných za mokra dvojnásobné, bílé za mokra oděruvzdorné výborně v místnostech výšky do 3,80 m</t>
  </si>
  <si>
    <t>530</t>
  </si>
  <si>
    <t>https://podminky.urs.cz/item/CS_URS_2022_01/784211101</t>
  </si>
  <si>
    <t>321</t>
  </si>
  <si>
    <t>784211107</t>
  </si>
  <si>
    <t>Malby z malířských směsí oděruvzdorných za mokra dvojnásobné, bílé za mokra oděruvzdorné výborně na schodišti o výšce podlaží do 3,80 m</t>
  </si>
  <si>
    <t>-968812121</t>
  </si>
  <si>
    <t>https://podminky.urs.cz/item/CS_URS_2022_01/784211107</t>
  </si>
  <si>
    <t>E.2.01.2 - Zpevněná parkovací plocha</t>
  </si>
  <si>
    <t>111251102</t>
  </si>
  <si>
    <t>Odstranění křovin a stromů s odstraněním kořenů strojně průměru kmene do 100 mm v rovině nebo ve svahu sklonu terénu do 1:5, při celkové ploše přes 100 do 500 m2</t>
  </si>
  <si>
    <t>1648192630</t>
  </si>
  <si>
    <t>https://podminky.urs.cz/item/CS_URS_2022_01/111251102</t>
  </si>
  <si>
    <t>112101101</t>
  </si>
  <si>
    <t>Odstranění stromů s odřezáním kmene a s odvětvením listnatých, průměru kmene přes 100 do 300 mm</t>
  </si>
  <si>
    <t>-406993635</t>
  </si>
  <si>
    <t>https://podminky.urs.cz/item/CS_URS_2022_01/112101101</t>
  </si>
  <si>
    <t>112101121</t>
  </si>
  <si>
    <t>Odstranění stromů s odřezáním kmene a s odvětvením jehličnatých bez odkornění, průměru kmene přes 100 do 300 mm</t>
  </si>
  <si>
    <t>936855240</t>
  </si>
  <si>
    <t>https://podminky.urs.cz/item/CS_URS_2022_01/112101121</t>
  </si>
  <si>
    <t>112251101</t>
  </si>
  <si>
    <t>Odstranění pařezů strojně s jejich vykopáním, vytrháním nebo odstřelením průměru přes 100 do 300 mm</t>
  </si>
  <si>
    <t>389893459</t>
  </si>
  <si>
    <t>https://podminky.urs.cz/item/CS_URS_2022_01/112251101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</si>
  <si>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</si>
  <si>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</si>
  <si>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2013184579</t>
  </si>
  <si>
    <t>https://podminky.urs.cz/item/CS_URS_2022_01/113107123</t>
  </si>
  <si>
    <t>5*1,5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</si>
  <si>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</si>
  <si>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</si>
  <si>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-991539064</t>
  </si>
  <si>
    <t>https://podminky.urs.cz/item/CS_URS_2022_01/113107341</t>
  </si>
  <si>
    <t>122251104</t>
  </si>
  <si>
    <t>Odkopávky a prokopávky nezapažené strojně v hornině třídy těžitelnosti I skupiny 3 přes 100 do 500 m3</t>
  </si>
  <si>
    <t>1124785109</t>
  </si>
  <si>
    <t>https://podminky.urs.cz/item/CS_URS_2022_01/122251104</t>
  </si>
  <si>
    <t>(274,2+70,5)*0,55</t>
  </si>
  <si>
    <t>1587068354</t>
  </si>
  <si>
    <t>-610774232</t>
  </si>
  <si>
    <t>189,585*1,9 'Přepočtené koeficientem množství</t>
  </si>
  <si>
    <t>-1655821380</t>
  </si>
  <si>
    <t>181151321</t>
  </si>
  <si>
    <t>Plošná úprava terénu v zemině skupiny 1 až 4 s urovnáním povrchu bez doplnění ornice souvislé plochy přes 500 m2 při nerovnostech terénu přes 100 do 150 mm v rovině nebo na svahu do 1:5</t>
  </si>
  <si>
    <t>-1415165516</t>
  </si>
  <si>
    <t>https://podminky.urs.cz/item/CS_URS_2022_01/181151321</t>
  </si>
  <si>
    <t>1065-344,7</t>
  </si>
  <si>
    <t>181351113</t>
  </si>
  <si>
    <t>Rozprostření a urovnání ornice v rovině nebo ve svahu sklonu do 1:5 strojně při souvislé ploše přes 500 m2, tl. vrstvy do 200 mm</t>
  </si>
  <si>
    <t>1436417350</t>
  </si>
  <si>
    <t>https://podminky.urs.cz/item/CS_URS_2022_01/181351113</t>
  </si>
  <si>
    <t>181411131</t>
  </si>
  <si>
    <t>Založení trávníku na půdě předem připravené plochy do 1000 m2 výsevem včetně utažení parkového v rovině nebo na svahu do 1:5</t>
  </si>
  <si>
    <t>1094343933</t>
  </si>
  <si>
    <t>https://podminky.urs.cz/item/CS_URS_2022_01/181411131</t>
  </si>
  <si>
    <t>00572410</t>
  </si>
  <si>
    <t>osivo směs travní parková</t>
  </si>
  <si>
    <t>2051289780</t>
  </si>
  <si>
    <t>182303111</t>
  </si>
  <si>
    <t>Doplnění zeminy nebo substrátu na travnatých plochách tloušťky do 50 mm v rovině nebo na svahu do 1:5</t>
  </si>
  <si>
    <t>1980771744</t>
  </si>
  <si>
    <t>https://podminky.urs.cz/item/CS_URS_2022_01/182303111</t>
  </si>
  <si>
    <t>10371500</t>
  </si>
  <si>
    <t>substrát pro trávníky VL</t>
  </si>
  <si>
    <t>-1385491742</t>
  </si>
  <si>
    <t>185803111</t>
  </si>
  <si>
    <t>Ošetření trávníku jednorázové v rovině nebo na svahu do 1:5</t>
  </si>
  <si>
    <t>449444680</t>
  </si>
  <si>
    <t>https://podminky.urs.cz/item/CS_URS_2022_01/185803111</t>
  </si>
  <si>
    <t>564201111</t>
  </si>
  <si>
    <t>Podklad nebo podsyp ze štěrkopísku ŠP s rozprostřením, vlhčením a zhutněním plochy přes 100 m2, po zhutnění tl. 40 mm</t>
  </si>
  <si>
    <t>-1601672192</t>
  </si>
  <si>
    <t>https://podminky.urs.cz/item/CS_URS_2022_01/564201111</t>
  </si>
  <si>
    <t>274,2+70,5+91</t>
  </si>
  <si>
    <t>564750111</t>
  </si>
  <si>
    <t>Podklad nebo kryt z kameniva hrubého drceného vel. 16-32 mm s rozprostřením a zhutněním plochy přes 100 m2, po zhutnění tl. 150 mm</t>
  </si>
  <si>
    <t>-866028180</t>
  </si>
  <si>
    <t>https://podminky.urs.cz/item/CS_URS_2022_01/564750111</t>
  </si>
  <si>
    <t>564771111</t>
  </si>
  <si>
    <t>Podklad nebo kryt z kameniva hrubého drceného vel. 32-63 mm s rozprostřením a zhutněním plochy přes 100 m2, po zhutnění tl. 250 mm</t>
  </si>
  <si>
    <t>1192667516</t>
  </si>
  <si>
    <t>https://podminky.urs.cz/item/CS_URS_2022_01/564771111</t>
  </si>
  <si>
    <t>596212230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</si>
  <si>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C, pro plochy do 50 m2</t>
  </si>
  <si>
    <t>-1327784041</t>
  </si>
  <si>
    <t>https://podminky.urs.cz/item/CS_URS_2022_01/596212230</t>
  </si>
  <si>
    <t>59245013</t>
  </si>
  <si>
    <t>dlažba zámková tvaru I 200x165x80mm přírodní</t>
  </si>
  <si>
    <t>-1425816584</t>
  </si>
  <si>
    <t>9,1*1,02 'Přepočtené koeficientem množství</t>
  </si>
  <si>
    <t>596412213</t>
  </si>
  <si>
    <t>Kladení dlažby z betonových vegetačních dlaždic pozemních komunikací s ložem z kameniva těženého nebo drceného tl. do 50 mm, s vyplněním spár a vegetačních otvorů, s hutněním vibrováním tl. 80 mm, pro plochy přes 300 m2</t>
  </si>
  <si>
    <t>-765766118</t>
  </si>
  <si>
    <t>https://podminky.urs.cz/item/CS_URS_2022_01/596412213</t>
  </si>
  <si>
    <t>274,2+70,5</t>
  </si>
  <si>
    <t>59246016</t>
  </si>
  <si>
    <t>dlažba plošná betonová vegetační 600x400x80mm</t>
  </si>
  <si>
    <t>-1257780149</t>
  </si>
  <si>
    <t>344,7*1,01 'Přepočtené koeficientem množství</t>
  </si>
  <si>
    <t>914111111</t>
  </si>
  <si>
    <t>Montáž svislé dopravní značky základní velikosti do 1 m2 objímkami na sloupky nebo konzoly</t>
  </si>
  <si>
    <t>1735540512</t>
  </si>
  <si>
    <t>https://podminky.urs.cz/item/CS_URS_2022_01/914111111</t>
  </si>
  <si>
    <t>40445162</t>
  </si>
  <si>
    <t>sloupek směrový silniční plastový 1,0m</t>
  </si>
  <si>
    <t>-939990210</t>
  </si>
  <si>
    <t>2*1,01 'Přepočtené koeficientem množství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</si>
  <si>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</si>
  <si>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</si>
  <si>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-1718657220</t>
  </si>
  <si>
    <t>https://podminky.urs.cz/item/CS_URS_2022_01/916131213</t>
  </si>
  <si>
    <t>59217031</t>
  </si>
  <si>
    <t>obrubník betonový silniční 1000x150x250mm</t>
  </si>
  <si>
    <t>1691422424</t>
  </si>
  <si>
    <t>106*1,02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</si>
  <si>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</si>
  <si>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</si>
  <si>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1649744323</t>
  </si>
  <si>
    <t>https://podminky.urs.cz/item/CS_URS_2022_01/916231213</t>
  </si>
  <si>
    <t>59217017</t>
  </si>
  <si>
    <t>obrubník betonový chodníkový 1000x100x250mm</t>
  </si>
  <si>
    <t>1313692107</t>
  </si>
  <si>
    <t>33*1,02 'Přepočtené koeficientem množství</t>
  </si>
  <si>
    <t>919726202</t>
  </si>
  <si>
    <t>Geotextilie tkaná pro vyztužení, separaci nebo filtraci z polypropylenu, podélná pevnost v tahu přes 15 do 50 kN/m</t>
  </si>
  <si>
    <t>239396677</t>
  </si>
  <si>
    <t>https://podminky.urs.cz/item/CS_URS_2022_01/919726202</t>
  </si>
  <si>
    <t>E.2.01.3 - Oplocení</t>
  </si>
  <si>
    <t xml:space="preserve">    2 - Zakládání</t>
  </si>
  <si>
    <t>131212532</t>
  </si>
  <si>
    <t>Hloubení jamek ručně objemu do 0,5 m3 s odhozením výkopku do 3 m nebo naložením na dopravní prostředek v hornině třídy těžitelnosti I skupiny 3 nesoudržných</t>
  </si>
  <si>
    <t>1174145702</t>
  </si>
  <si>
    <t>https://podminky.urs.cz/item/CS_URS_2022_01/131212532</t>
  </si>
  <si>
    <t>20*0,5*0,5*0,8</t>
  </si>
  <si>
    <t>-1782249073</t>
  </si>
  <si>
    <t>-1309112352</t>
  </si>
  <si>
    <t>4*1,9 'Přepočtené koeficientem množství</t>
  </si>
  <si>
    <t>-649612615</t>
  </si>
  <si>
    <t>Zakládání</t>
  </si>
  <si>
    <t>275313511</t>
  </si>
  <si>
    <t>Základy z betonu prostého patky a bloky z betonu kamenem neprokládaného tř. C 12/15</t>
  </si>
  <si>
    <t>356863457</t>
  </si>
  <si>
    <t>https://podminky.urs.cz/item/CS_URS_2022_01/275313511</t>
  </si>
  <si>
    <t>338171113</t>
  </si>
  <si>
    <t>Montáž sloupků a vzpěr plotových ocelových trubkových nebo profilovaných výšky do 2,00 m se zabetonováním do 0,08 m3 do připravených jamek</t>
  </si>
  <si>
    <t>2056806997</t>
  </si>
  <si>
    <t>https://podminky.urs.cz/item/CS_URS_2022_01/338171113</t>
  </si>
  <si>
    <t>55342152</t>
  </si>
  <si>
    <t>plotový sloupek pro svařované panely profilovaný oválný 50x70mm dl 2,0-2,5m povrchová úprava Pz a komaxit</t>
  </si>
  <si>
    <t>-1898886741</t>
  </si>
  <si>
    <t>55342270</t>
  </si>
  <si>
    <t>vzpěra plotová 38x1,5mm včetně krytky s uchem 1500mm</t>
  </si>
  <si>
    <t>-956592451</t>
  </si>
  <si>
    <t>348121221</t>
  </si>
  <si>
    <t>Osazení podhrabových desek na ocelové sloupky, délky desek přes 2 do 3 m</t>
  </si>
  <si>
    <t>1648216416</t>
  </si>
  <si>
    <t>https://podminky.urs.cz/item/CS_URS_2022_01/348121221</t>
  </si>
  <si>
    <t>59233120</t>
  </si>
  <si>
    <t>deska plotová betonová 2900x50x290mm</t>
  </si>
  <si>
    <t>-855800515</t>
  </si>
  <si>
    <t>348401130</t>
  </si>
  <si>
    <t>Montáž oplocení z pletiva strojového s napínacími dráty přes 1,6 do 2,0 m</t>
  </si>
  <si>
    <t>1050218636</t>
  </si>
  <si>
    <t>https://podminky.urs.cz/item/CS_URS_2022_01/348401130</t>
  </si>
  <si>
    <t>31327514</t>
  </si>
  <si>
    <t>pletivo drátěné plastifikované se čtvercovými oky 55/2,5mm v 1800mm</t>
  </si>
  <si>
    <t>399706029</t>
  </si>
  <si>
    <t>348401350</t>
  </si>
  <si>
    <t>Montáž oplocení z pletiva rozvinutí, uchycení a napnutí drátu napínacího</t>
  </si>
  <si>
    <t>-2110499245</t>
  </si>
  <si>
    <t>https://podminky.urs.cz/item/CS_URS_2022_01/348401350</t>
  </si>
  <si>
    <t>15615300</t>
  </si>
  <si>
    <t>drát kruhový Pz napínací  D 2,80mm</t>
  </si>
  <si>
    <t>710759562</t>
  </si>
  <si>
    <t>998011004</t>
  </si>
  <si>
    <t>Přesun hmot pro budovy občanské výstavby, bydlení, výrobu a služby s nosnou svislou konstrukcí zděnou z cihel, tvárnic nebo kamene vodorovná dopravní vzdálenost do 100 m pro budovy výšky přes 24 do 36 m</t>
  </si>
  <si>
    <t>99256226</t>
  </si>
  <si>
    <t>https://podminky.urs.cz/item/CS_URS_2022_01/998011004</t>
  </si>
  <si>
    <t>E.2.01.4 - Oprava septiku</t>
  </si>
  <si>
    <t xml:space="preserve">    997 - Přesun sutě</t>
  </si>
  <si>
    <t>115104111</t>
  </si>
  <si>
    <t>Čerpání vody ze štol na dopravní výšku do 20 m, při délce potrubí ve štole do 200 m</t>
  </si>
  <si>
    <t>1919729353</t>
  </si>
  <si>
    <t>https://podminky.urs.cz/item/CS_URS_2022_01/115104111</t>
  </si>
  <si>
    <t>938901411</t>
  </si>
  <si>
    <t>Dezinfekce nádrže roztokem chlornanu sodného</t>
  </si>
  <si>
    <t>-764587526</t>
  </si>
  <si>
    <t>https://podminky.urs.cz/item/CS_URS_2022_01/938901411</t>
  </si>
  <si>
    <t>5*1,6*2</t>
  </si>
  <si>
    <t>952903112</t>
  </si>
  <si>
    <t>Vyčištění objektů čistíren odpadních vod, nádrží, žlabů nebo kanálů světlé výšky prostoru do 3,5 m</t>
  </si>
  <si>
    <t>1852296369</t>
  </si>
  <si>
    <t>https://podminky.urs.cz/item/CS_URS_2022_01/952903112</t>
  </si>
  <si>
    <t>(6+1,6)*2*2+1,6*2*2</t>
  </si>
  <si>
    <t>985112112</t>
  </si>
  <si>
    <t>Odsekání degradovaného betonu stěn, tloušťky přes 10 do 30 mm</t>
  </si>
  <si>
    <t>1925259304</t>
  </si>
  <si>
    <t>https://podminky.urs.cz/item/CS_URS_2022_01/985112112</t>
  </si>
  <si>
    <t>36,8+5,15*1,65</t>
  </si>
  <si>
    <t>985112193</t>
  </si>
  <si>
    <t>Odsekání degradovaného betonu Příplatek k cenám za plochu do 10 m2 jednotlivě</t>
  </si>
  <si>
    <t>924681118</t>
  </si>
  <si>
    <t>https://podminky.urs.cz/item/CS_URS_2022_01/985112193</t>
  </si>
  <si>
    <t>985311113</t>
  </si>
  <si>
    <t>Reprofilace betonu sanačními maltami na cementové bázi ručně stěn, tloušťky přes 20 do 30 mm</t>
  </si>
  <si>
    <t>-443756915</t>
  </si>
  <si>
    <t>https://podminky.urs.cz/item/CS_URS_2022_01/985311113</t>
  </si>
  <si>
    <t>985311912</t>
  </si>
  <si>
    <t>Reprofilace betonu sanačními maltami na cementové bázi ručně Příplatek k cenám za plochu do 10 m2 jednotlivě</t>
  </si>
  <si>
    <t>1931008171</t>
  </si>
  <si>
    <t>https://podminky.urs.cz/item/CS_URS_2022_01/985311912</t>
  </si>
  <si>
    <t>985324221</t>
  </si>
  <si>
    <t>Ochranný nátěr betonu akrylátový dvojnásobný se stěrkou (OS-C)</t>
  </si>
  <si>
    <t>576104871</t>
  </si>
  <si>
    <t>https://podminky.urs.cz/item/CS_URS_2022_01/985324221</t>
  </si>
  <si>
    <t>997006512</t>
  </si>
  <si>
    <t>Vodorovná doprava suti na skládku s naložením na dopravní prostředek a složením přes 100 m do 1 km</t>
  </si>
  <si>
    <t>978139146</t>
  </si>
  <si>
    <t>https://podminky.urs.cz/item/CS_URS_2022_01/997006512</t>
  </si>
  <si>
    <t>997006519</t>
  </si>
  <si>
    <t>Vodorovná doprava suti na skládku Příplatek k ceně -6512 za každý další i započatý 1 km</t>
  </si>
  <si>
    <t>20713043</t>
  </si>
  <si>
    <t>https://podminky.urs.cz/item/CS_URS_2022_01/997006519</t>
  </si>
  <si>
    <t>2,99*12 'Přepočtené koeficientem množství</t>
  </si>
  <si>
    <t>997006551</t>
  </si>
  <si>
    <t>Hrubé urovnání suti na skládce bez zhutnění</t>
  </si>
  <si>
    <t>428977797</t>
  </si>
  <si>
    <t>https://podminky.urs.cz/item/CS_URS_2022_01/997006551</t>
  </si>
  <si>
    <t>997013111</t>
  </si>
  <si>
    <t>Vnitrostaveništní doprava suti a vybouraných hmot vodorovně do 50 m svisle s použitím mechanizace pro budovy a haly výšky do 6 m</t>
  </si>
  <si>
    <t>-665676225</t>
  </si>
  <si>
    <t>https://podminky.urs.cz/item/CS_URS_2022_01/997013111</t>
  </si>
  <si>
    <t>997013602</t>
  </si>
  <si>
    <t>Poplatek za uložení stavebního odpadu na skládce (skládkovné) z armovaného betonu zatříděného do Katalogu odpadů pod kódem 17 01 01</t>
  </si>
  <si>
    <t>-238050262</t>
  </si>
  <si>
    <t>https://podminky.urs.cz/item/CS_URS_2022_01/997013602</t>
  </si>
  <si>
    <t>1576787196</t>
  </si>
  <si>
    <t>E.2.01.5 - Zdravotechnika</t>
  </si>
  <si>
    <t>Ing. P. Skála</t>
  </si>
  <si>
    <t xml:space="preserve">    722 - Zdravotechnika</t>
  </si>
  <si>
    <t>722</t>
  </si>
  <si>
    <t>7221101</t>
  </si>
  <si>
    <t>Zdravotechnické instalace - voda, kanalizace</t>
  </si>
  <si>
    <t>soub</t>
  </si>
  <si>
    <t>1412979975</t>
  </si>
  <si>
    <t>E.2.01.6 - Vytápění</t>
  </si>
  <si>
    <t xml:space="preserve">    733 - Ústřední vytápění</t>
  </si>
  <si>
    <t>733</t>
  </si>
  <si>
    <t>Ústřední vytápění</t>
  </si>
  <si>
    <t>7331111</t>
  </si>
  <si>
    <t>-1886896849</t>
  </si>
  <si>
    <t>E.2.01.7 - Silnoproudá elektroinstalace</t>
  </si>
  <si>
    <t>J. Mazurková</t>
  </si>
  <si>
    <t xml:space="preserve">    741 - Elektroinstalace - silnoproud</t>
  </si>
  <si>
    <t>741</t>
  </si>
  <si>
    <t>Elektroinstalace - silnoproud</t>
  </si>
  <si>
    <t>7411210</t>
  </si>
  <si>
    <t>-873168939</t>
  </si>
  <si>
    <t>E.2.01.8 - Slaboroudá elektroinstalace</t>
  </si>
  <si>
    <t>L. Javorek</t>
  </si>
  <si>
    <t xml:space="preserve">    742 - Elektroinstalace - slaboproud</t>
  </si>
  <si>
    <t>742</t>
  </si>
  <si>
    <t>Elektroinstalace - slaboproud</t>
  </si>
  <si>
    <t>74211000</t>
  </si>
  <si>
    <t>Slaboproudá elektroinstalace</t>
  </si>
  <si>
    <t>610342563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</si>
  <si>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</si>
  <si>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</si>
  <si>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</si>
  <si>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</si>
  <si>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</si>
  <si>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</si>
  <si>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</si>
  <si>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</si>
  <si>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</si>
  <si>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626340197</t>
  </si>
  <si>
    <t>https://podminky.urs.cz/item/CS_URS_2022_01/013254000</t>
  </si>
  <si>
    <t>VRN3</t>
  </si>
  <si>
    <t>Zařízení staveniště</t>
  </si>
  <si>
    <t>030001000</t>
  </si>
  <si>
    <t>1308094665</t>
  </si>
  <si>
    <t>https://podminky.urs.cz/item/CS_URS_2022_01/030001000</t>
  </si>
  <si>
    <t xml:space="preserve">Poznámka k položce:_x000D_
- zástupce Města určí odběrné místo napojení při předání staveniště. _x000D_
   Napojení na el. energii bude přes podružné měření (stavební rozváděč)._x000D_
- dodavatel uhradí z vlastních prostředků el. energii pro účely provedení stavebních prací _x000D_
- umístění shozu pro odstranění stavební sutí_x000D_
- umístění kontejneru na staveništi o dostatečném objemu pro shromažďování odpadu ze  stavební výstavby   Tento kontejner bude průběžně vyprazdňován._x000D_
</t>
  </si>
  <si>
    <t>032903000</t>
  </si>
  <si>
    <t>Náklady na provoz a údržbu vybavení staveniště</t>
  </si>
  <si>
    <t>491304000</t>
  </si>
  <si>
    <t>https://podminky.urs.cz/item/CS_URS_2022_01/032903000</t>
  </si>
  <si>
    <t>034002000</t>
  </si>
  <si>
    <t>Zabezpečení staveniště</t>
  </si>
  <si>
    <t>1629256828</t>
  </si>
  <si>
    <t>https://podminky.urs.cz/item/CS_URS_2022_01/034002000</t>
  </si>
  <si>
    <t>034103000</t>
  </si>
  <si>
    <t>Oplocení staveniště</t>
  </si>
  <si>
    <t>-693688971</t>
  </si>
  <si>
    <t>https://podminky.urs.cz/item/CS_URS_2022_01/034103000</t>
  </si>
  <si>
    <t>034503000</t>
  </si>
  <si>
    <t>Informační tabule na staveništi</t>
  </si>
  <si>
    <t>227616122</t>
  </si>
  <si>
    <t>https://podminky.urs.cz/item/CS_URS_2022_01/034503000</t>
  </si>
  <si>
    <t>035103001</t>
  </si>
  <si>
    <t>Pronájem ploch</t>
  </si>
  <si>
    <t>-78862102</t>
  </si>
  <si>
    <t>https://podminky.urs.cz/item/CS_URS_2022_01/035103001</t>
  </si>
  <si>
    <t xml:space="preserve">Poznámka k položce:_x000D_
- zajištění vydání povolení ke zvláštnímu užívání veřejného prostranství, komunikací  včetně oznamovací povinnosti u MěÚ Bohumín, odboru životního prostředí a služeb. Do doby protokolárního předání bude veřejné prostranství, komunikace udržovány ve schůdném a sjízdném stavu._x000D_
- k přejímacímu řízení bude předložen zápis z předání a převzetí od všech správců  inženýrských sítí, které byly stavbou dotčeny_x000D_
- zajištění zdokumentování fotodokumentací pozemků dotčených při  realizaci stavby. _x000D_
Plochy používané pro zařízení staveniště nebo jinak poškozené při provádění stavby, budou uvedeny do původního stavu do doby protokolárního předání stavby vlastníkovi a  uživateli._x000D_
- k přejímacímu řízení bude předložen zápis z předání a převzetí pozemků, které byly stavbou dotčeny_x000D_
- před zahájením prací dodavatel pořídí fotodokumentaci objektu_x000D_
</t>
  </si>
  <si>
    <t>039103000</t>
  </si>
  <si>
    <t>Rozebrání, bourání a odvoz zařízení staveniště</t>
  </si>
  <si>
    <t>-1751574729</t>
  </si>
  <si>
    <t>https://podminky.urs.cz/item/CS_URS_2022_01/039103000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</si>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</sst>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39103000" TargetMode="External"/><Relationship Id="rId3" Type="http://schemas.openxmlformats.org/officeDocument/2006/relationships/hyperlink" Target="https://podminky.urs.cz/item/CS_URS_2022_01/032903000" TargetMode="External"/><Relationship Id="rId7" Type="http://schemas.openxmlformats.org/officeDocument/2006/relationships/hyperlink" Target="https://podminky.urs.cz/item/CS_URS_2022_01/035103001" TargetMode="External"/><Relationship Id="rId2" Type="http://schemas.openxmlformats.org/officeDocument/2006/relationships/hyperlink" Target="https://podminky.urs.cz/item/CS_URS_2022_01/030001000" TargetMode="External"/><Relationship Id="rId1" Type="http://schemas.openxmlformats.org/officeDocument/2006/relationships/hyperlink" Target="https://podminky.urs.cz/item/CS_URS_2022_01/013254000" TargetMode="External"/><Relationship Id="rId6" Type="http://schemas.openxmlformats.org/officeDocument/2006/relationships/hyperlink" Target="https://podminky.urs.cz/item/CS_URS_2022_01/034503000" TargetMode="External"/><Relationship Id="rId5" Type="http://schemas.openxmlformats.org/officeDocument/2006/relationships/hyperlink" Target="https://podminky.urs.cz/item/CS_URS_2022_01/034103000" TargetMode="External"/><Relationship Id="rId10" Type="http://schemas.openxmlformats.org/officeDocument/2006/relationships/drawing" Target="../drawings/drawing10.xml"/><Relationship Id="rId4" Type="http://schemas.openxmlformats.org/officeDocument/2006/relationships/hyperlink" Target="https://podminky.urs.cz/item/CS_URS_2022_01/034002000" TargetMode="External"/><Relationship Id="rId9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2_01/762341680" TargetMode="External"/><Relationship Id="rId21" Type="http://schemas.openxmlformats.org/officeDocument/2006/relationships/hyperlink" Target="https://podminky.urs.cz/item/CS_URS_2022_01/413232211" TargetMode="External"/><Relationship Id="rId42" Type="http://schemas.openxmlformats.org/officeDocument/2006/relationships/hyperlink" Target="https://podminky.urs.cz/item/CS_URS_2021_01/622135011" TargetMode="External"/><Relationship Id="rId63" Type="http://schemas.openxmlformats.org/officeDocument/2006/relationships/hyperlink" Target="https://podminky.urs.cz/item/CS_URS_2022_01/944611111" TargetMode="External"/><Relationship Id="rId84" Type="http://schemas.openxmlformats.org/officeDocument/2006/relationships/hyperlink" Target="https://podminky.urs.cz/item/CS_URS_2022_01/976074131" TargetMode="External"/><Relationship Id="rId138" Type="http://schemas.openxmlformats.org/officeDocument/2006/relationships/hyperlink" Target="https://podminky.urs.cz/item/CS_URS_2022_01/764002821" TargetMode="External"/><Relationship Id="rId159" Type="http://schemas.openxmlformats.org/officeDocument/2006/relationships/hyperlink" Target="https://podminky.urs.cz/item/CS_URS_2022_01/998764103" TargetMode="External"/><Relationship Id="rId170" Type="http://schemas.openxmlformats.org/officeDocument/2006/relationships/hyperlink" Target="https://podminky.urs.cz/item/CS_URS_2022_01/766660021" TargetMode="External"/><Relationship Id="rId191" Type="http://schemas.openxmlformats.org/officeDocument/2006/relationships/hyperlink" Target="https://podminky.urs.cz/item/CS_URS_2022_01/998767103" TargetMode="External"/><Relationship Id="rId205" Type="http://schemas.openxmlformats.org/officeDocument/2006/relationships/hyperlink" Target="https://podminky.urs.cz/item/CS_URS_2022_01/776201811" TargetMode="External"/><Relationship Id="rId226" Type="http://schemas.openxmlformats.org/officeDocument/2006/relationships/hyperlink" Target="https://podminky.urs.cz/item/CS_URS_2022_01/784111011" TargetMode="External"/><Relationship Id="rId107" Type="http://schemas.openxmlformats.org/officeDocument/2006/relationships/hyperlink" Target="https://podminky.urs.cz/item/CS_URS_2022_01/713191133" TargetMode="External"/><Relationship Id="rId11" Type="http://schemas.openxmlformats.org/officeDocument/2006/relationships/hyperlink" Target="https://podminky.urs.cz/item/CS_URS_2022_01/317143461" TargetMode="External"/><Relationship Id="rId32" Type="http://schemas.openxmlformats.org/officeDocument/2006/relationships/hyperlink" Target="https://podminky.urs.cz/item/CS_URS_2022_01/612131102" TargetMode="External"/><Relationship Id="rId53" Type="http://schemas.openxmlformats.org/officeDocument/2006/relationships/hyperlink" Target="https://podminky.urs.cz/item/CS_URS_2022_01/629995101" TargetMode="External"/><Relationship Id="rId74" Type="http://schemas.openxmlformats.org/officeDocument/2006/relationships/hyperlink" Target="https://podminky.urs.cz/item/CS_URS_2022_01/965082923" TargetMode="External"/><Relationship Id="rId128" Type="http://schemas.openxmlformats.org/officeDocument/2006/relationships/hyperlink" Target="https://podminky.urs.cz/item/CS_URS_2022_01/998762103" TargetMode="External"/><Relationship Id="rId149" Type="http://schemas.openxmlformats.org/officeDocument/2006/relationships/hyperlink" Target="https://podminky.urs.cz/item/CS_URS_2022_01/764212664" TargetMode="External"/><Relationship Id="rId5" Type="http://schemas.openxmlformats.org/officeDocument/2006/relationships/hyperlink" Target="https://podminky.urs.cz/item/CS_URS_2022_01/174101101" TargetMode="External"/><Relationship Id="rId95" Type="http://schemas.openxmlformats.org/officeDocument/2006/relationships/hyperlink" Target="https://podminky.urs.cz/item/CS_URS_2022_01/997013811" TargetMode="External"/><Relationship Id="rId160" Type="http://schemas.openxmlformats.org/officeDocument/2006/relationships/hyperlink" Target="https://podminky.urs.cz/item/CS_URS_2022_01/765135001" TargetMode="External"/><Relationship Id="rId181" Type="http://schemas.openxmlformats.org/officeDocument/2006/relationships/hyperlink" Target="https://podminky.urs.cz/item/CS_URS_2022_01/766694113" TargetMode="External"/><Relationship Id="rId216" Type="http://schemas.openxmlformats.org/officeDocument/2006/relationships/hyperlink" Target="https://podminky.urs.cz/item/CS_URS_2022_01/783201201" TargetMode="External"/><Relationship Id="rId237" Type="http://schemas.openxmlformats.org/officeDocument/2006/relationships/printerSettings" Target="../printerSettings/printerSettings2.bin"/><Relationship Id="rId22" Type="http://schemas.openxmlformats.org/officeDocument/2006/relationships/hyperlink" Target="https://podminky.urs.cz/item/CS_URS_2022_01/417321515" TargetMode="External"/><Relationship Id="rId43" Type="http://schemas.openxmlformats.org/officeDocument/2006/relationships/hyperlink" Target="https://podminky.urs.cz/item/CS_URS_2021_01/622142002" TargetMode="External"/><Relationship Id="rId64" Type="http://schemas.openxmlformats.org/officeDocument/2006/relationships/hyperlink" Target="https://podminky.urs.cz/item/CS_URS_2022_01/944611211" TargetMode="External"/><Relationship Id="rId118" Type="http://schemas.openxmlformats.org/officeDocument/2006/relationships/hyperlink" Target="https://podminky.urs.cz/item/CS_URS_2022_01/762341811" TargetMode="External"/><Relationship Id="rId139" Type="http://schemas.openxmlformats.org/officeDocument/2006/relationships/hyperlink" Target="https://podminky.urs.cz/item/CS_URS_2022_01/764002841" TargetMode="External"/><Relationship Id="rId85" Type="http://schemas.openxmlformats.org/officeDocument/2006/relationships/hyperlink" Target="https://podminky.urs.cz/item/CS_URS_2022_01/978013141" TargetMode="External"/><Relationship Id="rId150" Type="http://schemas.openxmlformats.org/officeDocument/2006/relationships/hyperlink" Target="https://podminky.urs.cz/item/CS_URS_2022_01/764213456" TargetMode="External"/><Relationship Id="rId171" Type="http://schemas.openxmlformats.org/officeDocument/2006/relationships/hyperlink" Target="https://podminky.urs.cz/item/CS_URS_2022_01/766660022" TargetMode="External"/><Relationship Id="rId192" Type="http://schemas.openxmlformats.org/officeDocument/2006/relationships/hyperlink" Target="https://podminky.urs.cz/item/CS_URS_2022_01/771111011" TargetMode="External"/><Relationship Id="rId206" Type="http://schemas.openxmlformats.org/officeDocument/2006/relationships/hyperlink" Target="https://podminky.urs.cz/item/CS_URS_2022_01/776231111" TargetMode="External"/><Relationship Id="rId227" Type="http://schemas.openxmlformats.org/officeDocument/2006/relationships/hyperlink" Target="https://podminky.urs.cz/item/CS_URS_2022_01/784111017" TargetMode="External"/><Relationship Id="rId12" Type="http://schemas.openxmlformats.org/officeDocument/2006/relationships/hyperlink" Target="https://podminky.urs.cz/item/CS_URS_2022_01/317143464" TargetMode="External"/><Relationship Id="rId33" Type="http://schemas.openxmlformats.org/officeDocument/2006/relationships/hyperlink" Target="https://podminky.urs.cz/item/CS_URS_2022_01/612311131" TargetMode="External"/><Relationship Id="rId108" Type="http://schemas.openxmlformats.org/officeDocument/2006/relationships/hyperlink" Target="https://podminky.urs.cz/item/CS_URS_2022_01/998713103" TargetMode="External"/><Relationship Id="rId129" Type="http://schemas.openxmlformats.org/officeDocument/2006/relationships/hyperlink" Target="https://podminky.urs.cz/item/CS_URS_2022_01/763111411" TargetMode="External"/><Relationship Id="rId54" Type="http://schemas.openxmlformats.org/officeDocument/2006/relationships/hyperlink" Target="https://podminky.urs.cz/item/CS_URS_2022_01/632453414" TargetMode="External"/><Relationship Id="rId75" Type="http://schemas.openxmlformats.org/officeDocument/2006/relationships/hyperlink" Target="https://podminky.urs.cz/item/CS_URS_2022_01/966015121" TargetMode="External"/><Relationship Id="rId96" Type="http://schemas.openxmlformats.org/officeDocument/2006/relationships/hyperlink" Target="https://podminky.urs.cz/item/CS_URS_2022_01/998011003" TargetMode="External"/><Relationship Id="rId140" Type="http://schemas.openxmlformats.org/officeDocument/2006/relationships/hyperlink" Target="https://podminky.urs.cz/item/CS_URS_2022_01/764002851" TargetMode="External"/><Relationship Id="rId161" Type="http://schemas.openxmlformats.org/officeDocument/2006/relationships/hyperlink" Target="https://podminky.urs.cz/item/CS_URS_2022_01/765135013" TargetMode="External"/><Relationship Id="rId182" Type="http://schemas.openxmlformats.org/officeDocument/2006/relationships/hyperlink" Target="https://podminky.urs.cz/item/CS_URS_2022_01/998766103" TargetMode="External"/><Relationship Id="rId217" Type="http://schemas.openxmlformats.org/officeDocument/2006/relationships/hyperlink" Target="https://podminky.urs.cz/item/CS_URS_2022_01/783201403" TargetMode="External"/><Relationship Id="rId6" Type="http://schemas.openxmlformats.org/officeDocument/2006/relationships/hyperlink" Target="https://podminky.urs.cz/item/CS_URS_2022_01/310279842" TargetMode="External"/><Relationship Id="rId238" Type="http://schemas.openxmlformats.org/officeDocument/2006/relationships/drawing" Target="../drawings/drawing2.xml"/><Relationship Id="rId23" Type="http://schemas.openxmlformats.org/officeDocument/2006/relationships/hyperlink" Target="https://podminky.urs.cz/item/CS_URS_2022_01/417351115" TargetMode="External"/><Relationship Id="rId119" Type="http://schemas.openxmlformats.org/officeDocument/2006/relationships/hyperlink" Target="https://podminky.urs.cz/item/CS_URS_2022_01/762355802" TargetMode="External"/><Relationship Id="rId44" Type="http://schemas.openxmlformats.org/officeDocument/2006/relationships/hyperlink" Target="https://podminky.urs.cz/item/CS_URS_2022_01/622211021" TargetMode="External"/><Relationship Id="rId65" Type="http://schemas.openxmlformats.org/officeDocument/2006/relationships/hyperlink" Target="https://podminky.urs.cz/item/CS_URS_2022_01/944611811" TargetMode="External"/><Relationship Id="rId86" Type="http://schemas.openxmlformats.org/officeDocument/2006/relationships/hyperlink" Target="https://podminky.urs.cz/item/CS_URS_2022_01/978036141" TargetMode="External"/><Relationship Id="rId130" Type="http://schemas.openxmlformats.org/officeDocument/2006/relationships/hyperlink" Target="https://podminky.urs.cz/item/CS_URS_2022_01/763111417" TargetMode="External"/><Relationship Id="rId151" Type="http://schemas.openxmlformats.org/officeDocument/2006/relationships/hyperlink" Target="https://podminky.urs.cz/item/CS_URS_2022_01/764213652" TargetMode="External"/><Relationship Id="rId172" Type="http://schemas.openxmlformats.org/officeDocument/2006/relationships/hyperlink" Target="https://podminky.urs.cz/item/CS_URS_2022_01/766660171" TargetMode="External"/><Relationship Id="rId193" Type="http://schemas.openxmlformats.org/officeDocument/2006/relationships/hyperlink" Target="https://podminky.urs.cz/item/CS_URS_2022_01/771151022" TargetMode="External"/><Relationship Id="rId207" Type="http://schemas.openxmlformats.org/officeDocument/2006/relationships/hyperlink" Target="https://podminky.urs.cz/item/CS_URS_2022_01/998776103" TargetMode="External"/><Relationship Id="rId228" Type="http://schemas.openxmlformats.org/officeDocument/2006/relationships/hyperlink" Target="https://podminky.urs.cz/item/CS_URS_2022_01/784161231" TargetMode="External"/><Relationship Id="rId13" Type="http://schemas.openxmlformats.org/officeDocument/2006/relationships/hyperlink" Target="https://podminky.urs.cz/item/CS_URS_2022_01/317143466" TargetMode="External"/><Relationship Id="rId109" Type="http://schemas.openxmlformats.org/officeDocument/2006/relationships/hyperlink" Target="https://podminky.urs.cz/item/CS_URS_2022_01/762331812" TargetMode="External"/><Relationship Id="rId34" Type="http://schemas.openxmlformats.org/officeDocument/2006/relationships/hyperlink" Target="https://podminky.urs.cz/item/CS_URS_2022_01/612315202" TargetMode="External"/><Relationship Id="rId55" Type="http://schemas.openxmlformats.org/officeDocument/2006/relationships/hyperlink" Target="https://podminky.urs.cz/item/CS_URS_2022_01/632481213" TargetMode="External"/><Relationship Id="rId76" Type="http://schemas.openxmlformats.org/officeDocument/2006/relationships/hyperlink" Target="https://podminky.urs.cz/item/CS_URS_2022_01/966031313" TargetMode="External"/><Relationship Id="rId97" Type="http://schemas.openxmlformats.org/officeDocument/2006/relationships/hyperlink" Target="https://podminky.urs.cz/item/CS_URS_2022_01/711161215" TargetMode="External"/><Relationship Id="rId120" Type="http://schemas.openxmlformats.org/officeDocument/2006/relationships/hyperlink" Target="https://podminky.urs.cz/item/CS_URS_2022_01/762395000" TargetMode="External"/><Relationship Id="rId141" Type="http://schemas.openxmlformats.org/officeDocument/2006/relationships/hyperlink" Target="https://podminky.urs.cz/item/CS_URS_2022_01/764002871" TargetMode="External"/><Relationship Id="rId7" Type="http://schemas.openxmlformats.org/officeDocument/2006/relationships/hyperlink" Target="https://podminky.urs.cz/item/CS_URS_2022_01/311237141" TargetMode="External"/><Relationship Id="rId162" Type="http://schemas.openxmlformats.org/officeDocument/2006/relationships/hyperlink" Target="https://podminky.urs.cz/item/CS_URS_2022_01/765135021" TargetMode="External"/><Relationship Id="rId183" Type="http://schemas.openxmlformats.org/officeDocument/2006/relationships/hyperlink" Target="https://podminky.urs.cz/item/CS_URS_2022_01/767640111" TargetMode="External"/><Relationship Id="rId218" Type="http://schemas.openxmlformats.org/officeDocument/2006/relationships/hyperlink" Target="https://podminky.urs.cz/item/CS_URS_2022_01/783213101" TargetMode="External"/><Relationship Id="rId24" Type="http://schemas.openxmlformats.org/officeDocument/2006/relationships/hyperlink" Target="https://podminky.urs.cz/item/CS_URS_2022_01/417351116" TargetMode="External"/><Relationship Id="rId45" Type="http://schemas.openxmlformats.org/officeDocument/2006/relationships/hyperlink" Target="https://podminky.urs.cz/item/CS_URS_2022_01/622211041" TargetMode="External"/><Relationship Id="rId66" Type="http://schemas.openxmlformats.org/officeDocument/2006/relationships/hyperlink" Target="https://podminky.urs.cz/item/CS_URS_2022_01/944711112" TargetMode="External"/><Relationship Id="rId87" Type="http://schemas.openxmlformats.org/officeDocument/2006/relationships/hyperlink" Target="https://podminky.urs.cz/item/CS_URS_2022_01/978059541" TargetMode="External"/><Relationship Id="rId110" Type="http://schemas.openxmlformats.org/officeDocument/2006/relationships/hyperlink" Target="https://podminky.urs.cz/item/CS_URS_2022_01/762331813" TargetMode="External"/><Relationship Id="rId131" Type="http://schemas.openxmlformats.org/officeDocument/2006/relationships/hyperlink" Target="https://podminky.urs.cz/item/CS_URS_2022_01/763131751" TargetMode="External"/><Relationship Id="rId152" Type="http://schemas.openxmlformats.org/officeDocument/2006/relationships/hyperlink" Target="https://podminky.urs.cz/item/CS_URS_2022_01/764216605" TargetMode="External"/><Relationship Id="rId173" Type="http://schemas.openxmlformats.org/officeDocument/2006/relationships/hyperlink" Target="https://podminky.urs.cz/item/CS_URS_2022_01/766660728" TargetMode="External"/><Relationship Id="rId194" Type="http://schemas.openxmlformats.org/officeDocument/2006/relationships/hyperlink" Target="https://podminky.urs.cz/item/CS_URS_2022_01/771471810" TargetMode="External"/><Relationship Id="rId208" Type="http://schemas.openxmlformats.org/officeDocument/2006/relationships/hyperlink" Target="https://podminky.urs.cz/item/CS_URS_2022_01/781111011" TargetMode="External"/><Relationship Id="rId229" Type="http://schemas.openxmlformats.org/officeDocument/2006/relationships/hyperlink" Target="https://podminky.urs.cz/item/CS_URS_2022_01/784171111" TargetMode="External"/><Relationship Id="rId14" Type="http://schemas.openxmlformats.org/officeDocument/2006/relationships/hyperlink" Target="https://podminky.urs.cz/item/CS_URS_2022_01/317351107" TargetMode="External"/><Relationship Id="rId35" Type="http://schemas.openxmlformats.org/officeDocument/2006/relationships/hyperlink" Target="https://podminky.urs.cz/item/CS_URS_2022_01/612321121" TargetMode="External"/><Relationship Id="rId56" Type="http://schemas.openxmlformats.org/officeDocument/2006/relationships/hyperlink" Target="https://podminky.urs.cz/item/CS_URS_2022_01/633811111" TargetMode="External"/><Relationship Id="rId77" Type="http://schemas.openxmlformats.org/officeDocument/2006/relationships/hyperlink" Target="https://podminky.urs.cz/item/CS_URS_2022_01/968062244" TargetMode="External"/><Relationship Id="rId100" Type="http://schemas.openxmlformats.org/officeDocument/2006/relationships/hyperlink" Target="https://podminky.urs.cz/item/CS_URS_2022_01/713111111" TargetMode="External"/><Relationship Id="rId8" Type="http://schemas.openxmlformats.org/officeDocument/2006/relationships/hyperlink" Target="https://podminky.urs.cz/item/CS_URS_2022_01/311273121" TargetMode="External"/><Relationship Id="rId98" Type="http://schemas.openxmlformats.org/officeDocument/2006/relationships/hyperlink" Target="https://podminky.urs.cz/item/CS_URS_2022_01/711192102" TargetMode="External"/><Relationship Id="rId121" Type="http://schemas.openxmlformats.org/officeDocument/2006/relationships/hyperlink" Target="https://podminky.urs.cz/item/CS_URS_2022_01/762511134" TargetMode="External"/><Relationship Id="rId142" Type="http://schemas.openxmlformats.org/officeDocument/2006/relationships/hyperlink" Target="https://podminky.urs.cz/item/CS_URS_2022_01/764002881" TargetMode="External"/><Relationship Id="rId163" Type="http://schemas.openxmlformats.org/officeDocument/2006/relationships/hyperlink" Target="https://podminky.urs.cz/item/CS_URS_2022_01/765191013" TargetMode="External"/><Relationship Id="rId184" Type="http://schemas.openxmlformats.org/officeDocument/2006/relationships/hyperlink" Target="https://podminky.urs.cz/item/CS_URS_2022_01/767641800" TargetMode="External"/><Relationship Id="rId219" Type="http://schemas.openxmlformats.org/officeDocument/2006/relationships/hyperlink" Target="https://podminky.urs.cz/item/CS_URS_2022_01/783213111" TargetMode="External"/><Relationship Id="rId230" Type="http://schemas.openxmlformats.org/officeDocument/2006/relationships/hyperlink" Target="https://podminky.urs.cz/item/CS_URS_2022_01/784181101" TargetMode="External"/><Relationship Id="rId25" Type="http://schemas.openxmlformats.org/officeDocument/2006/relationships/hyperlink" Target="https://podminky.urs.cz/item/CS_URS_2022_01/417361821" TargetMode="External"/><Relationship Id="rId46" Type="http://schemas.openxmlformats.org/officeDocument/2006/relationships/hyperlink" Target="https://podminky.urs.cz/item/CS_URS_2022_01/622212051" TargetMode="External"/><Relationship Id="rId67" Type="http://schemas.openxmlformats.org/officeDocument/2006/relationships/hyperlink" Target="https://podminky.urs.cz/item/CS_URS_2022_01/944711812" TargetMode="External"/><Relationship Id="rId88" Type="http://schemas.openxmlformats.org/officeDocument/2006/relationships/hyperlink" Target="https://podminky.urs.cz/item/CS_URS_2022_01/985221101" TargetMode="External"/><Relationship Id="rId111" Type="http://schemas.openxmlformats.org/officeDocument/2006/relationships/hyperlink" Target="https://podminky.urs.cz/item/CS_URS_2022_01/762331815" TargetMode="External"/><Relationship Id="rId132" Type="http://schemas.openxmlformats.org/officeDocument/2006/relationships/hyperlink" Target="https://podminky.urs.cz/item/CS_URS_2022_01/763161710" TargetMode="External"/><Relationship Id="rId153" Type="http://schemas.openxmlformats.org/officeDocument/2006/relationships/hyperlink" Target="https://podminky.urs.cz/item/CS_URS_2022_01/764314666" TargetMode="External"/><Relationship Id="rId174" Type="http://schemas.openxmlformats.org/officeDocument/2006/relationships/hyperlink" Target="https://podminky.urs.cz/item/CS_URS_2022_01/766660729" TargetMode="External"/><Relationship Id="rId195" Type="http://schemas.openxmlformats.org/officeDocument/2006/relationships/hyperlink" Target="https://podminky.urs.cz/item/CS_URS_2022_01/771474113" TargetMode="External"/><Relationship Id="rId209" Type="http://schemas.openxmlformats.org/officeDocument/2006/relationships/hyperlink" Target="https://podminky.urs.cz/item/CS_URS_2022_01/781121011" TargetMode="External"/><Relationship Id="rId190" Type="http://schemas.openxmlformats.org/officeDocument/2006/relationships/hyperlink" Target="https://podminky.urs.cz/item/CS_URS_2022_01/767996803" TargetMode="External"/><Relationship Id="rId204" Type="http://schemas.openxmlformats.org/officeDocument/2006/relationships/hyperlink" Target="https://podminky.urs.cz/item/CS_URS_2022_01/776141121" TargetMode="External"/><Relationship Id="rId220" Type="http://schemas.openxmlformats.org/officeDocument/2006/relationships/hyperlink" Target="https://podminky.urs.cz/item/CS_URS_2022_01/783218111" TargetMode="External"/><Relationship Id="rId225" Type="http://schemas.openxmlformats.org/officeDocument/2006/relationships/hyperlink" Target="https://podminky.urs.cz/item/CS_URS_2022_01/784111001" TargetMode="External"/><Relationship Id="rId15" Type="http://schemas.openxmlformats.org/officeDocument/2006/relationships/hyperlink" Target="https://podminky.urs.cz/item/CS_URS_2022_01/317351108" TargetMode="External"/><Relationship Id="rId36" Type="http://schemas.openxmlformats.org/officeDocument/2006/relationships/hyperlink" Target="https://podminky.urs.cz/item/CS_URS_2022_01/612321191" TargetMode="External"/><Relationship Id="rId57" Type="http://schemas.openxmlformats.org/officeDocument/2006/relationships/hyperlink" Target="https://podminky.urs.cz/item/CS_URS_2022_01/634112123" TargetMode="External"/><Relationship Id="rId106" Type="http://schemas.openxmlformats.org/officeDocument/2006/relationships/hyperlink" Target="https://podminky.urs.cz/item/CS_URS_2022_01/713151121" TargetMode="External"/><Relationship Id="rId127" Type="http://schemas.openxmlformats.org/officeDocument/2006/relationships/hyperlink" Target="https://podminky.urs.cz/item/CS_URS_2022_01/762895000" TargetMode="External"/><Relationship Id="rId10" Type="http://schemas.openxmlformats.org/officeDocument/2006/relationships/hyperlink" Target="https://podminky.urs.cz/item/CS_URS_2022_01/317143452" TargetMode="External"/><Relationship Id="rId31" Type="http://schemas.openxmlformats.org/officeDocument/2006/relationships/hyperlink" Target="https://podminky.urs.cz/item/CS_URS_2022_01/611315413" TargetMode="External"/><Relationship Id="rId52" Type="http://schemas.openxmlformats.org/officeDocument/2006/relationships/hyperlink" Target="https://podminky.urs.cz/item/CS_URS_2022_01/629991012" TargetMode="External"/><Relationship Id="rId73" Type="http://schemas.openxmlformats.org/officeDocument/2006/relationships/hyperlink" Target="https://podminky.urs.cz/item/CS_URS_2022_01/962081141" TargetMode="External"/><Relationship Id="rId78" Type="http://schemas.openxmlformats.org/officeDocument/2006/relationships/hyperlink" Target="https://podminky.urs.cz/item/CS_URS_2022_01/968082015" TargetMode="External"/><Relationship Id="rId94" Type="http://schemas.openxmlformats.org/officeDocument/2006/relationships/hyperlink" Target="https://podminky.urs.cz/item/CS_URS_2022_01/997013804" TargetMode="External"/><Relationship Id="rId99" Type="http://schemas.openxmlformats.org/officeDocument/2006/relationships/hyperlink" Target="https://podminky.urs.cz/item/CS_URS_2022_01/998711103" TargetMode="External"/><Relationship Id="rId101" Type="http://schemas.openxmlformats.org/officeDocument/2006/relationships/hyperlink" Target="https://podminky.urs.cz/item/CS_URS_2022_01/713111128" TargetMode="External"/><Relationship Id="rId122" Type="http://schemas.openxmlformats.org/officeDocument/2006/relationships/hyperlink" Target="https://podminky.urs.cz/item/CS_URS_2022_01/762511136" TargetMode="External"/><Relationship Id="rId143" Type="http://schemas.openxmlformats.org/officeDocument/2006/relationships/hyperlink" Target="https://podminky.urs.cz/item/CS_URS_2022_01/764003801" TargetMode="External"/><Relationship Id="rId148" Type="http://schemas.openxmlformats.org/officeDocument/2006/relationships/hyperlink" Target="https://podminky.urs.cz/item/CS_URS_2022_01/764212637" TargetMode="External"/><Relationship Id="rId164" Type="http://schemas.openxmlformats.org/officeDocument/2006/relationships/hyperlink" Target="https://podminky.urs.cz/item/CS_URS_2022_01/765191091" TargetMode="External"/><Relationship Id="rId169" Type="http://schemas.openxmlformats.org/officeDocument/2006/relationships/hyperlink" Target="https://podminky.urs.cz/item/CS_URS_2022_01/766622216" TargetMode="External"/><Relationship Id="rId185" Type="http://schemas.openxmlformats.org/officeDocument/2006/relationships/hyperlink" Target="https://podminky.urs.cz/item/CS_URS_2022_01/767661811" TargetMode="External"/><Relationship Id="rId4" Type="http://schemas.openxmlformats.org/officeDocument/2006/relationships/hyperlink" Target="https://podminky.urs.cz/item/CS_URS_2022_01/171251201" TargetMode="External"/><Relationship Id="rId9" Type="http://schemas.openxmlformats.org/officeDocument/2006/relationships/hyperlink" Target="https://podminky.urs.cz/item/CS_URS_2022_01/317142422" TargetMode="External"/><Relationship Id="rId180" Type="http://schemas.openxmlformats.org/officeDocument/2006/relationships/hyperlink" Target="https://podminky.urs.cz/item/CS_URS_2022_01/766694112" TargetMode="External"/><Relationship Id="rId210" Type="http://schemas.openxmlformats.org/officeDocument/2006/relationships/hyperlink" Target="https://podminky.urs.cz/item/CS_URS_2022_01/781131112" TargetMode="External"/><Relationship Id="rId215" Type="http://schemas.openxmlformats.org/officeDocument/2006/relationships/hyperlink" Target="https://podminky.urs.cz/item/CS_URS_2022_01/998781103" TargetMode="External"/><Relationship Id="rId236" Type="http://schemas.openxmlformats.org/officeDocument/2006/relationships/hyperlink" Target="https://podminky.urs.cz/item/CS_URS_2022_01/784211107" TargetMode="External"/><Relationship Id="rId26" Type="http://schemas.openxmlformats.org/officeDocument/2006/relationships/hyperlink" Target="https://podminky.urs.cz/item/CS_URS_2022_01/564271011" TargetMode="External"/><Relationship Id="rId231" Type="http://schemas.openxmlformats.org/officeDocument/2006/relationships/hyperlink" Target="https://podminky.urs.cz/item/CS_URS_2022_01/784181107" TargetMode="External"/><Relationship Id="rId47" Type="http://schemas.openxmlformats.org/officeDocument/2006/relationships/hyperlink" Target="https://podminky.urs.cz/item/CS_URS_2022_01/622251101" TargetMode="External"/><Relationship Id="rId68" Type="http://schemas.openxmlformats.org/officeDocument/2006/relationships/hyperlink" Target="https://podminky.urs.cz/item/CS_URS_2022_01/952901111" TargetMode="External"/><Relationship Id="rId89" Type="http://schemas.openxmlformats.org/officeDocument/2006/relationships/hyperlink" Target="https://podminky.urs.cz/item/CS_URS_2022_01/997013114" TargetMode="External"/><Relationship Id="rId112" Type="http://schemas.openxmlformats.org/officeDocument/2006/relationships/hyperlink" Target="https://podminky.urs.cz/item/CS_URS_2022_01/762332131" TargetMode="External"/><Relationship Id="rId133" Type="http://schemas.openxmlformats.org/officeDocument/2006/relationships/hyperlink" Target="https://podminky.urs.cz/item/CS_URS_2022_01/998763303" TargetMode="External"/><Relationship Id="rId154" Type="http://schemas.openxmlformats.org/officeDocument/2006/relationships/hyperlink" Target="https://podminky.urs.cz/item/CS_URS_2022_01/764316603" TargetMode="External"/><Relationship Id="rId175" Type="http://schemas.openxmlformats.org/officeDocument/2006/relationships/hyperlink" Target="https://podminky.urs.cz/item/CS_URS_2022_01/766660731" TargetMode="External"/><Relationship Id="rId196" Type="http://schemas.openxmlformats.org/officeDocument/2006/relationships/hyperlink" Target="https://podminky.urs.cz/item/CS_URS_2022_01/771571810" TargetMode="External"/><Relationship Id="rId200" Type="http://schemas.openxmlformats.org/officeDocument/2006/relationships/hyperlink" Target="https://podminky.urs.cz/item/CS_URS_2022_01/998771103" TargetMode="External"/><Relationship Id="rId16" Type="http://schemas.openxmlformats.org/officeDocument/2006/relationships/hyperlink" Target="https://podminky.urs.cz/item/CS_URS_2022_01/317361821" TargetMode="External"/><Relationship Id="rId221" Type="http://schemas.openxmlformats.org/officeDocument/2006/relationships/hyperlink" Target="https://podminky.urs.cz/item/CS_URS_2022_01/783301303" TargetMode="External"/><Relationship Id="rId37" Type="http://schemas.openxmlformats.org/officeDocument/2006/relationships/hyperlink" Target="https://podminky.urs.cz/item/CS_URS_2022_01/612325101" TargetMode="External"/><Relationship Id="rId58" Type="http://schemas.openxmlformats.org/officeDocument/2006/relationships/hyperlink" Target="https://podminky.urs.cz/item/CS_URS_2022_01/642942611" TargetMode="External"/><Relationship Id="rId79" Type="http://schemas.openxmlformats.org/officeDocument/2006/relationships/hyperlink" Target="https://podminky.urs.cz/item/CS_URS_2022_01/968082016" TargetMode="External"/><Relationship Id="rId102" Type="http://schemas.openxmlformats.org/officeDocument/2006/relationships/hyperlink" Target="https://podminky.urs.cz/item/CS_URS_2022_01/713121121" TargetMode="External"/><Relationship Id="rId123" Type="http://schemas.openxmlformats.org/officeDocument/2006/relationships/hyperlink" Target="https://podminky.urs.cz/item/CS_URS_2022_01/762512261" TargetMode="External"/><Relationship Id="rId144" Type="http://schemas.openxmlformats.org/officeDocument/2006/relationships/hyperlink" Target="https://podminky.urs.cz/item/CS_URS_2022_01/764004801" TargetMode="External"/><Relationship Id="rId90" Type="http://schemas.openxmlformats.org/officeDocument/2006/relationships/hyperlink" Target="https://podminky.urs.cz/item/CS_URS_2022_01/997013509" TargetMode="External"/><Relationship Id="rId165" Type="http://schemas.openxmlformats.org/officeDocument/2006/relationships/hyperlink" Target="https://podminky.urs.cz/item/CS_URS_2022_01/998765103" TargetMode="External"/><Relationship Id="rId186" Type="http://schemas.openxmlformats.org/officeDocument/2006/relationships/hyperlink" Target="https://podminky.urs.cz/item/CS_URS_2022_01/767662110" TargetMode="External"/><Relationship Id="rId211" Type="http://schemas.openxmlformats.org/officeDocument/2006/relationships/hyperlink" Target="https://podminky.urs.cz/item/CS_URS_2022_01/781151031" TargetMode="External"/><Relationship Id="rId232" Type="http://schemas.openxmlformats.org/officeDocument/2006/relationships/hyperlink" Target="https://podminky.urs.cz/item/CS_URS_2022_01/784191003" TargetMode="External"/><Relationship Id="rId27" Type="http://schemas.openxmlformats.org/officeDocument/2006/relationships/hyperlink" Target="https://podminky.urs.cz/item/CS_URS_2022_01/596811311" TargetMode="External"/><Relationship Id="rId48" Type="http://schemas.openxmlformats.org/officeDocument/2006/relationships/hyperlink" Target="https://podminky.urs.cz/item/CS_URS_2022_01/622252002" TargetMode="External"/><Relationship Id="rId69" Type="http://schemas.openxmlformats.org/officeDocument/2006/relationships/hyperlink" Target="https://podminky.urs.cz/item/CS_URS_2022_01/952906113" TargetMode="External"/><Relationship Id="rId113" Type="http://schemas.openxmlformats.org/officeDocument/2006/relationships/hyperlink" Target="https://podminky.urs.cz/item/CS_URS_2022_01/762332132" TargetMode="External"/><Relationship Id="rId134" Type="http://schemas.openxmlformats.org/officeDocument/2006/relationships/hyperlink" Target="https://podminky.urs.cz/item/CS_URS_2022_01/764001821" TargetMode="External"/><Relationship Id="rId80" Type="http://schemas.openxmlformats.org/officeDocument/2006/relationships/hyperlink" Target="https://podminky.urs.cz/item/CS_URS_2022_01/971033371" TargetMode="External"/><Relationship Id="rId155" Type="http://schemas.openxmlformats.org/officeDocument/2006/relationships/hyperlink" Target="https://podminky.urs.cz/item/CS_URS_2022_01/764511602" TargetMode="External"/><Relationship Id="rId176" Type="http://schemas.openxmlformats.org/officeDocument/2006/relationships/hyperlink" Target="https://podminky.urs.cz/item/CS_URS_2022_01/766660734" TargetMode="External"/><Relationship Id="rId197" Type="http://schemas.openxmlformats.org/officeDocument/2006/relationships/hyperlink" Target="https://podminky.urs.cz/item/CS_URS_2022_01/771574111" TargetMode="External"/><Relationship Id="rId201" Type="http://schemas.openxmlformats.org/officeDocument/2006/relationships/hyperlink" Target="https://podminky.urs.cz/item/CS_URS_2022_01/773993901" TargetMode="External"/><Relationship Id="rId222" Type="http://schemas.openxmlformats.org/officeDocument/2006/relationships/hyperlink" Target="https://podminky.urs.cz/item/CS_URS_2022_01/783314101" TargetMode="External"/><Relationship Id="rId17" Type="http://schemas.openxmlformats.org/officeDocument/2006/relationships/hyperlink" Target="https://podminky.urs.cz/item/CS_URS_2022_01/317941123" TargetMode="External"/><Relationship Id="rId38" Type="http://schemas.openxmlformats.org/officeDocument/2006/relationships/hyperlink" Target="https://podminky.urs.cz/item/CS_URS_2022_01/612325121" TargetMode="External"/><Relationship Id="rId59" Type="http://schemas.openxmlformats.org/officeDocument/2006/relationships/hyperlink" Target="https://podminky.urs.cz/item/CS_URS_2022_01/642945111" TargetMode="External"/><Relationship Id="rId103" Type="http://schemas.openxmlformats.org/officeDocument/2006/relationships/hyperlink" Target="https://podminky.urs.cz/item/CS_URS_2022_01/713131143" TargetMode="External"/><Relationship Id="rId124" Type="http://schemas.openxmlformats.org/officeDocument/2006/relationships/hyperlink" Target="https://podminky.urs.cz/item/CS_URS_2022_01/762522811" TargetMode="External"/><Relationship Id="rId70" Type="http://schemas.openxmlformats.org/officeDocument/2006/relationships/hyperlink" Target="https://podminky.urs.cz/item/CS_URS_2022_01/962031132" TargetMode="External"/><Relationship Id="rId91" Type="http://schemas.openxmlformats.org/officeDocument/2006/relationships/hyperlink" Target="https://podminky.urs.cz/item/CS_URS_2022_01/997013511" TargetMode="External"/><Relationship Id="rId145" Type="http://schemas.openxmlformats.org/officeDocument/2006/relationships/hyperlink" Target="https://podminky.urs.cz/item/CS_URS_2022_01/764004861" TargetMode="External"/><Relationship Id="rId166" Type="http://schemas.openxmlformats.org/officeDocument/2006/relationships/hyperlink" Target="https://podminky.urs.cz/item/CS_URS_2022_01/766441811" TargetMode="External"/><Relationship Id="rId187" Type="http://schemas.openxmlformats.org/officeDocument/2006/relationships/hyperlink" Target="https://podminky.urs.cz/item/CS_URS_2022_01/767851104" TargetMode="External"/><Relationship Id="rId1" Type="http://schemas.openxmlformats.org/officeDocument/2006/relationships/hyperlink" Target="https://podminky.urs.cz/item/CS_URS_2022_01/132112132" TargetMode="External"/><Relationship Id="rId212" Type="http://schemas.openxmlformats.org/officeDocument/2006/relationships/hyperlink" Target="https://podminky.urs.cz/item/CS_URS_2022_01/781161021" TargetMode="External"/><Relationship Id="rId233" Type="http://schemas.openxmlformats.org/officeDocument/2006/relationships/hyperlink" Target="https://podminky.urs.cz/item/CS_URS_2022_01/784191005" TargetMode="External"/><Relationship Id="rId28" Type="http://schemas.openxmlformats.org/officeDocument/2006/relationships/hyperlink" Target="https://podminky.urs.cz/item/CS_URS_2022_01/611311131" TargetMode="External"/><Relationship Id="rId49" Type="http://schemas.openxmlformats.org/officeDocument/2006/relationships/hyperlink" Target="https://podminky.urs.cz/item/CS_URS_2022_01/622325112" TargetMode="External"/><Relationship Id="rId114" Type="http://schemas.openxmlformats.org/officeDocument/2006/relationships/hyperlink" Target="https://podminky.urs.cz/item/CS_URS_2022_01/762332133" TargetMode="External"/><Relationship Id="rId60" Type="http://schemas.openxmlformats.org/officeDocument/2006/relationships/hyperlink" Target="https://podminky.urs.cz/item/CS_URS_2022_01/941211112" TargetMode="External"/><Relationship Id="rId81" Type="http://schemas.openxmlformats.org/officeDocument/2006/relationships/hyperlink" Target="https://podminky.urs.cz/item/CS_URS_2022_01/973031324" TargetMode="External"/><Relationship Id="rId135" Type="http://schemas.openxmlformats.org/officeDocument/2006/relationships/hyperlink" Target="https://podminky.urs.cz/item/CS_URS_2022_01/764001861" TargetMode="External"/><Relationship Id="rId156" Type="http://schemas.openxmlformats.org/officeDocument/2006/relationships/hyperlink" Target="https://podminky.urs.cz/item/CS_URS_2022_01/764511622" TargetMode="External"/><Relationship Id="rId177" Type="http://schemas.openxmlformats.org/officeDocument/2006/relationships/hyperlink" Target="https://podminky.urs.cz/item/CS_URS_2022_01/766671004" TargetMode="External"/><Relationship Id="rId198" Type="http://schemas.openxmlformats.org/officeDocument/2006/relationships/hyperlink" Target="https://podminky.urs.cz/item/CS_URS_2022_01/771591111" TargetMode="External"/><Relationship Id="rId202" Type="http://schemas.openxmlformats.org/officeDocument/2006/relationships/hyperlink" Target="https://podminky.urs.cz/item/CS_URS_2022_01/776111117" TargetMode="External"/><Relationship Id="rId223" Type="http://schemas.openxmlformats.org/officeDocument/2006/relationships/hyperlink" Target="https://podminky.urs.cz/item/CS_URS_2022_01/783315101" TargetMode="External"/><Relationship Id="rId18" Type="http://schemas.openxmlformats.org/officeDocument/2006/relationships/hyperlink" Target="https://podminky.urs.cz/item/CS_URS_2022_01/340271041" TargetMode="External"/><Relationship Id="rId39" Type="http://schemas.openxmlformats.org/officeDocument/2006/relationships/hyperlink" Target="https://podminky.urs.cz/item/CS_URS_2022_01/612345301" TargetMode="External"/><Relationship Id="rId50" Type="http://schemas.openxmlformats.org/officeDocument/2006/relationships/hyperlink" Target="https://podminky.urs.cz/item/CS_URS_2022_01/622511112" TargetMode="External"/><Relationship Id="rId104" Type="http://schemas.openxmlformats.org/officeDocument/2006/relationships/hyperlink" Target="https://podminky.urs.cz/item/CS_URS_2022_01/713131155" TargetMode="External"/><Relationship Id="rId125" Type="http://schemas.openxmlformats.org/officeDocument/2006/relationships/hyperlink" Target="https://podminky.urs.cz/item/CS_URS_2022_01/762526811" TargetMode="External"/><Relationship Id="rId146" Type="http://schemas.openxmlformats.org/officeDocument/2006/relationships/hyperlink" Target="https://podminky.urs.cz/item/CS_URS_2022_01/764111653" TargetMode="External"/><Relationship Id="rId167" Type="http://schemas.openxmlformats.org/officeDocument/2006/relationships/hyperlink" Target="https://podminky.urs.cz/item/CS_URS_2022_01/766441821" TargetMode="External"/><Relationship Id="rId188" Type="http://schemas.openxmlformats.org/officeDocument/2006/relationships/hyperlink" Target="https://podminky.urs.cz/item/CS_URS_2022_01/767995115" TargetMode="External"/><Relationship Id="rId71" Type="http://schemas.openxmlformats.org/officeDocument/2006/relationships/hyperlink" Target="https://podminky.urs.cz/item/CS_URS_2022_01/962032231" TargetMode="External"/><Relationship Id="rId92" Type="http://schemas.openxmlformats.org/officeDocument/2006/relationships/hyperlink" Target="https://podminky.urs.cz/item/CS_URS_2022_01/997013609" TargetMode="External"/><Relationship Id="rId213" Type="http://schemas.openxmlformats.org/officeDocument/2006/relationships/hyperlink" Target="https://podminky.urs.cz/item/CS_URS_2022_01/781474112" TargetMode="External"/><Relationship Id="rId234" Type="http://schemas.openxmlformats.org/officeDocument/2006/relationships/hyperlink" Target="https://podminky.urs.cz/item/CS_URS_2022_01/784191007" TargetMode="External"/><Relationship Id="rId2" Type="http://schemas.openxmlformats.org/officeDocument/2006/relationships/hyperlink" Target="https://podminky.urs.cz/item/CS_URS_2022_01/162751117" TargetMode="External"/><Relationship Id="rId29" Type="http://schemas.openxmlformats.org/officeDocument/2006/relationships/hyperlink" Target="https://podminky.urs.cz/item/CS_URS_2022_01/611311135" TargetMode="External"/><Relationship Id="rId40" Type="http://schemas.openxmlformats.org/officeDocument/2006/relationships/hyperlink" Target="https://podminky.urs.cz/item/CS_URS_2022_01/622131300" TargetMode="External"/><Relationship Id="rId115" Type="http://schemas.openxmlformats.org/officeDocument/2006/relationships/hyperlink" Target="https://podminky.urs.cz/item/CS_URS_2022_01/762332134" TargetMode="External"/><Relationship Id="rId136" Type="http://schemas.openxmlformats.org/officeDocument/2006/relationships/hyperlink" Target="https://podminky.urs.cz/item/CS_URS_2022_01/764001881" TargetMode="External"/><Relationship Id="rId157" Type="http://schemas.openxmlformats.org/officeDocument/2006/relationships/hyperlink" Target="https://podminky.urs.cz/item/CS_URS_2022_01/764511643" TargetMode="External"/><Relationship Id="rId178" Type="http://schemas.openxmlformats.org/officeDocument/2006/relationships/hyperlink" Target="https://podminky.urs.cz/item/CS_URS_2022_01/766691914" TargetMode="External"/><Relationship Id="rId61" Type="http://schemas.openxmlformats.org/officeDocument/2006/relationships/hyperlink" Target="https://podminky.urs.cz/item/CS_URS_2022_01/941211211" TargetMode="External"/><Relationship Id="rId82" Type="http://schemas.openxmlformats.org/officeDocument/2006/relationships/hyperlink" Target="https://podminky.urs.cz/item/CS_URS_2022_01/973031812" TargetMode="External"/><Relationship Id="rId199" Type="http://schemas.openxmlformats.org/officeDocument/2006/relationships/hyperlink" Target="https://podminky.urs.cz/item/CS_URS_2022_01/771591112" TargetMode="External"/><Relationship Id="rId203" Type="http://schemas.openxmlformats.org/officeDocument/2006/relationships/hyperlink" Target="https://podminky.urs.cz/item/CS_URS_2022_01/776121111" TargetMode="External"/><Relationship Id="rId19" Type="http://schemas.openxmlformats.org/officeDocument/2006/relationships/hyperlink" Target="https://podminky.urs.cz/item/CS_URS_2022_01/342272225" TargetMode="External"/><Relationship Id="rId224" Type="http://schemas.openxmlformats.org/officeDocument/2006/relationships/hyperlink" Target="https://podminky.urs.cz/item/CS_URS_2022_01/783317101" TargetMode="External"/><Relationship Id="rId30" Type="http://schemas.openxmlformats.org/officeDocument/2006/relationships/hyperlink" Target="https://podminky.urs.cz/item/CS_URS_2022_01/611315212" TargetMode="External"/><Relationship Id="rId105" Type="http://schemas.openxmlformats.org/officeDocument/2006/relationships/hyperlink" Target="https://podminky.urs.cz/item/CS_URS_2022_01/713151111" TargetMode="External"/><Relationship Id="rId126" Type="http://schemas.openxmlformats.org/officeDocument/2006/relationships/hyperlink" Target="https://podminky.urs.cz/item/CS_URS_2022_01/762822110" TargetMode="External"/><Relationship Id="rId147" Type="http://schemas.openxmlformats.org/officeDocument/2006/relationships/hyperlink" Target="https://podminky.urs.cz/item/CS_URS_2022_01/764211635" TargetMode="External"/><Relationship Id="rId168" Type="http://schemas.openxmlformats.org/officeDocument/2006/relationships/hyperlink" Target="https://podminky.urs.cz/item/CS_URS_2022_01/766622131" TargetMode="External"/><Relationship Id="rId51" Type="http://schemas.openxmlformats.org/officeDocument/2006/relationships/hyperlink" Target="https://podminky.urs.cz/item/CS_URS_2022_01/622635021" TargetMode="External"/><Relationship Id="rId72" Type="http://schemas.openxmlformats.org/officeDocument/2006/relationships/hyperlink" Target="https://podminky.urs.cz/item/CS_URS_2022_01/962032641" TargetMode="External"/><Relationship Id="rId93" Type="http://schemas.openxmlformats.org/officeDocument/2006/relationships/hyperlink" Target="https://podminky.urs.cz/item/CS_URS_2022_01/997013631" TargetMode="External"/><Relationship Id="rId189" Type="http://schemas.openxmlformats.org/officeDocument/2006/relationships/hyperlink" Target="https://podminky.urs.cz/item/CS_URS_2022_01/767995116" TargetMode="External"/><Relationship Id="rId3" Type="http://schemas.openxmlformats.org/officeDocument/2006/relationships/hyperlink" Target="https://podminky.urs.cz/item/CS_URS_2022_01/171201221" TargetMode="External"/><Relationship Id="rId214" Type="http://schemas.openxmlformats.org/officeDocument/2006/relationships/hyperlink" Target="https://podminky.urs.cz/item/CS_URS_2022_01/781495211" TargetMode="External"/><Relationship Id="rId235" Type="http://schemas.openxmlformats.org/officeDocument/2006/relationships/hyperlink" Target="https://podminky.urs.cz/item/CS_URS_2022_01/784211101" TargetMode="External"/><Relationship Id="rId116" Type="http://schemas.openxmlformats.org/officeDocument/2006/relationships/hyperlink" Target="https://podminky.urs.cz/item/CS_URS_2022_01/762341210" TargetMode="External"/><Relationship Id="rId137" Type="http://schemas.openxmlformats.org/officeDocument/2006/relationships/hyperlink" Target="https://podminky.urs.cz/item/CS_URS_2022_01/764002811" TargetMode="External"/><Relationship Id="rId158" Type="http://schemas.openxmlformats.org/officeDocument/2006/relationships/hyperlink" Target="https://podminky.urs.cz/item/CS_URS_2022_01/764518623" TargetMode="External"/><Relationship Id="rId20" Type="http://schemas.openxmlformats.org/officeDocument/2006/relationships/hyperlink" Target="https://podminky.urs.cz/item/CS_URS_2022_01/342272245" TargetMode="External"/><Relationship Id="rId41" Type="http://schemas.openxmlformats.org/officeDocument/2006/relationships/hyperlink" Target="https://podminky.urs.cz/item/CS_URS_2022_01/622135001" TargetMode="External"/><Relationship Id="rId62" Type="http://schemas.openxmlformats.org/officeDocument/2006/relationships/hyperlink" Target="https://podminky.urs.cz/item/CS_URS_2022_01/941211812" TargetMode="External"/><Relationship Id="rId83" Type="http://schemas.openxmlformats.org/officeDocument/2006/relationships/hyperlink" Target="https://podminky.urs.cz/item/CS_URS_2022_01/976072221" TargetMode="External"/><Relationship Id="rId179" Type="http://schemas.openxmlformats.org/officeDocument/2006/relationships/hyperlink" Target="https://podminky.urs.cz/item/CS_URS_2022_01/7666941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62751117" TargetMode="External"/><Relationship Id="rId13" Type="http://schemas.openxmlformats.org/officeDocument/2006/relationships/hyperlink" Target="https://podminky.urs.cz/item/CS_URS_2022_01/181411131" TargetMode="External"/><Relationship Id="rId18" Type="http://schemas.openxmlformats.org/officeDocument/2006/relationships/hyperlink" Target="https://podminky.urs.cz/item/CS_URS_2022_01/564771111" TargetMode="External"/><Relationship Id="rId26" Type="http://schemas.openxmlformats.org/officeDocument/2006/relationships/drawing" Target="../drawings/drawing3.xml"/><Relationship Id="rId3" Type="http://schemas.openxmlformats.org/officeDocument/2006/relationships/hyperlink" Target="https://podminky.urs.cz/item/CS_URS_2022_01/112101121" TargetMode="External"/><Relationship Id="rId21" Type="http://schemas.openxmlformats.org/officeDocument/2006/relationships/hyperlink" Target="https://podminky.urs.cz/item/CS_URS_2022_01/914111111" TargetMode="External"/><Relationship Id="rId7" Type="http://schemas.openxmlformats.org/officeDocument/2006/relationships/hyperlink" Target="https://podminky.urs.cz/item/CS_URS_2022_01/122251104" TargetMode="External"/><Relationship Id="rId12" Type="http://schemas.openxmlformats.org/officeDocument/2006/relationships/hyperlink" Target="https://podminky.urs.cz/item/CS_URS_2022_01/181351113" TargetMode="External"/><Relationship Id="rId17" Type="http://schemas.openxmlformats.org/officeDocument/2006/relationships/hyperlink" Target="https://podminky.urs.cz/item/CS_URS_2022_01/564750111" TargetMode="External"/><Relationship Id="rId25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2_01/112101101" TargetMode="External"/><Relationship Id="rId16" Type="http://schemas.openxmlformats.org/officeDocument/2006/relationships/hyperlink" Target="https://podminky.urs.cz/item/CS_URS_2022_01/564201111" TargetMode="External"/><Relationship Id="rId20" Type="http://schemas.openxmlformats.org/officeDocument/2006/relationships/hyperlink" Target="https://podminky.urs.cz/item/CS_URS_2022_01/596412213" TargetMode="External"/><Relationship Id="rId1" Type="http://schemas.openxmlformats.org/officeDocument/2006/relationships/hyperlink" Target="https://podminky.urs.cz/item/CS_URS_2022_01/111251102" TargetMode="External"/><Relationship Id="rId6" Type="http://schemas.openxmlformats.org/officeDocument/2006/relationships/hyperlink" Target="https://podminky.urs.cz/item/CS_URS_2022_01/113107341" TargetMode="External"/><Relationship Id="rId11" Type="http://schemas.openxmlformats.org/officeDocument/2006/relationships/hyperlink" Target="https://podminky.urs.cz/item/CS_URS_2022_01/181151321" TargetMode="External"/><Relationship Id="rId24" Type="http://schemas.openxmlformats.org/officeDocument/2006/relationships/hyperlink" Target="https://podminky.urs.cz/item/CS_URS_2022_01/919726202" TargetMode="External"/><Relationship Id="rId5" Type="http://schemas.openxmlformats.org/officeDocument/2006/relationships/hyperlink" Target="https://podminky.urs.cz/item/CS_URS_2022_01/113107123" TargetMode="External"/><Relationship Id="rId15" Type="http://schemas.openxmlformats.org/officeDocument/2006/relationships/hyperlink" Target="https://podminky.urs.cz/item/CS_URS_2022_01/185803111" TargetMode="External"/><Relationship Id="rId23" Type="http://schemas.openxmlformats.org/officeDocument/2006/relationships/hyperlink" Target="https://podminky.urs.cz/item/CS_URS_2022_01/916231213" TargetMode="External"/><Relationship Id="rId10" Type="http://schemas.openxmlformats.org/officeDocument/2006/relationships/hyperlink" Target="https://podminky.urs.cz/item/CS_URS_2022_01/171251201" TargetMode="External"/><Relationship Id="rId19" Type="http://schemas.openxmlformats.org/officeDocument/2006/relationships/hyperlink" Target="https://podminky.urs.cz/item/CS_URS_2022_01/596212230" TargetMode="External"/><Relationship Id="rId4" Type="http://schemas.openxmlformats.org/officeDocument/2006/relationships/hyperlink" Target="https://podminky.urs.cz/item/CS_URS_2022_01/112251101" TargetMode="External"/><Relationship Id="rId9" Type="http://schemas.openxmlformats.org/officeDocument/2006/relationships/hyperlink" Target="https://podminky.urs.cz/item/CS_URS_2022_01/171201221" TargetMode="External"/><Relationship Id="rId14" Type="http://schemas.openxmlformats.org/officeDocument/2006/relationships/hyperlink" Target="https://podminky.urs.cz/item/CS_URS_2022_01/182303111" TargetMode="External"/><Relationship Id="rId22" Type="http://schemas.openxmlformats.org/officeDocument/2006/relationships/hyperlink" Target="https://podminky.urs.cz/item/CS_URS_2022_01/91613121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348401130" TargetMode="External"/><Relationship Id="rId3" Type="http://schemas.openxmlformats.org/officeDocument/2006/relationships/hyperlink" Target="https://podminky.urs.cz/item/CS_URS_2022_01/171201221" TargetMode="External"/><Relationship Id="rId7" Type="http://schemas.openxmlformats.org/officeDocument/2006/relationships/hyperlink" Target="https://podminky.urs.cz/item/CS_URS_2022_01/348121221" TargetMode="External"/><Relationship Id="rId12" Type="http://schemas.openxmlformats.org/officeDocument/2006/relationships/drawing" Target="../drawings/drawing4.xml"/><Relationship Id="rId2" Type="http://schemas.openxmlformats.org/officeDocument/2006/relationships/hyperlink" Target="https://podminky.urs.cz/item/CS_URS_2022_01/162751117" TargetMode="External"/><Relationship Id="rId1" Type="http://schemas.openxmlformats.org/officeDocument/2006/relationships/hyperlink" Target="https://podminky.urs.cz/item/CS_URS_2022_01/131212532" TargetMode="External"/><Relationship Id="rId6" Type="http://schemas.openxmlformats.org/officeDocument/2006/relationships/hyperlink" Target="https://podminky.urs.cz/item/CS_URS_2022_01/338171113" TargetMode="External"/><Relationship Id="rId11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2_01/275313511" TargetMode="External"/><Relationship Id="rId10" Type="http://schemas.openxmlformats.org/officeDocument/2006/relationships/hyperlink" Target="https://podminky.urs.cz/item/CS_URS_2022_01/998011004" TargetMode="External"/><Relationship Id="rId4" Type="http://schemas.openxmlformats.org/officeDocument/2006/relationships/hyperlink" Target="https://podminky.urs.cz/item/CS_URS_2022_01/171251201" TargetMode="External"/><Relationship Id="rId9" Type="http://schemas.openxmlformats.org/officeDocument/2006/relationships/hyperlink" Target="https://podminky.urs.cz/item/CS_URS_2022_01/348401350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85324221" TargetMode="External"/><Relationship Id="rId13" Type="http://schemas.openxmlformats.org/officeDocument/2006/relationships/hyperlink" Target="https://podminky.urs.cz/item/CS_URS_2022_01/997013602" TargetMode="External"/><Relationship Id="rId3" Type="http://schemas.openxmlformats.org/officeDocument/2006/relationships/hyperlink" Target="https://podminky.urs.cz/item/CS_URS_2022_01/952903112" TargetMode="External"/><Relationship Id="rId7" Type="http://schemas.openxmlformats.org/officeDocument/2006/relationships/hyperlink" Target="https://podminky.urs.cz/item/CS_URS_2022_01/985311912" TargetMode="External"/><Relationship Id="rId12" Type="http://schemas.openxmlformats.org/officeDocument/2006/relationships/hyperlink" Target="https://podminky.urs.cz/item/CS_URS_2022_01/997013111" TargetMode="External"/><Relationship Id="rId2" Type="http://schemas.openxmlformats.org/officeDocument/2006/relationships/hyperlink" Target="https://podminky.urs.cz/item/CS_URS_2022_01/938901411" TargetMode="External"/><Relationship Id="rId16" Type="http://schemas.openxmlformats.org/officeDocument/2006/relationships/drawing" Target="../drawings/drawing5.xml"/><Relationship Id="rId1" Type="http://schemas.openxmlformats.org/officeDocument/2006/relationships/hyperlink" Target="https://podminky.urs.cz/item/CS_URS_2022_01/115104111" TargetMode="External"/><Relationship Id="rId6" Type="http://schemas.openxmlformats.org/officeDocument/2006/relationships/hyperlink" Target="https://podminky.urs.cz/item/CS_URS_2022_01/985311113" TargetMode="External"/><Relationship Id="rId11" Type="http://schemas.openxmlformats.org/officeDocument/2006/relationships/hyperlink" Target="https://podminky.urs.cz/item/CS_URS_2022_01/997006551" TargetMode="External"/><Relationship Id="rId5" Type="http://schemas.openxmlformats.org/officeDocument/2006/relationships/hyperlink" Target="https://podminky.urs.cz/item/CS_URS_2022_01/985112193" TargetMode="External"/><Relationship Id="rId15" Type="http://schemas.openxmlformats.org/officeDocument/2006/relationships/printerSettings" Target="../printerSettings/printerSettings5.bin"/><Relationship Id="rId10" Type="http://schemas.openxmlformats.org/officeDocument/2006/relationships/hyperlink" Target="https://podminky.urs.cz/item/CS_URS_2022_01/997006519" TargetMode="External"/><Relationship Id="rId4" Type="http://schemas.openxmlformats.org/officeDocument/2006/relationships/hyperlink" Target="https://podminky.urs.cz/item/CS_URS_2022_01/985112112" TargetMode="External"/><Relationship Id="rId9" Type="http://schemas.openxmlformats.org/officeDocument/2006/relationships/hyperlink" Target="https://podminky.urs.cz/item/CS_URS_2022_01/997006512" TargetMode="External"/><Relationship Id="rId14" Type="http://schemas.openxmlformats.org/officeDocument/2006/relationships/hyperlink" Target="https://podminky.urs.cz/item/CS_URS_2022_01/998011003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workbookViewId="0">
      <selection activeCell="S22" sqref="S22"/>
    </sheetView>
  </sheetViews>
  <sheetFormatPr defaultRowHeight="11.25"/>
  <cols>
    <col min="1" max="1" width="8.83203125" customWidth="1"/>
    <col min="2" max="2" width="1.6640625" customWidth="1"/>
    <col min="3" max="3" width="4.5" customWidth="1"/>
    <col min="4" max="33" width="2.83203125" customWidth="1"/>
    <col min="34" max="34" width="3.5" customWidth="1"/>
    <col min="35" max="35" width="42.33203125" customWidth="1"/>
    <col min="36" max="37" width="2.5" customWidth="1"/>
    <col min="38" max="38" width="8.83203125" customWidth="1"/>
    <col min="39" max="39" width="3.5" customWidth="1"/>
    <col min="40" max="40" width="14.33203125" customWidth="1"/>
    <col min="41" max="41" width="8" customWidth="1"/>
    <col min="42" max="42" width="4.5" customWidth="1"/>
    <col min="43" max="43" width="16.6640625" customWidth="1"/>
    <col min="44" max="44" width="14.5" customWidth="1"/>
    <col min="45" max="47" width="27.6640625" hidden="1" customWidth="1"/>
    <col min="48" max="49" width="23.1640625" hidden="1" customWidth="1"/>
    <col min="50" max="51" width="26.6640625" hidden="1" customWidth="1"/>
    <col min="52" max="52" width="23.1640625" hidden="1" customWidth="1"/>
    <col min="53" max="53" width="20.5" hidden="1" customWidth="1"/>
    <col min="54" max="54" width="26.6640625" hidden="1" customWidth="1"/>
    <col min="55" max="55" width="23.1640625" hidden="1" customWidth="1"/>
    <col min="56" max="56" width="20.5" hidden="1" customWidth="1"/>
    <col min="57" max="57" width="71.1640625" customWidth="1"/>
    <col min="71" max="91" width="9.1640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62"/>
      <c r="AS2" s="262"/>
      <c r="AT2" s="262"/>
      <c r="AU2" s="262"/>
      <c r="AV2" s="262"/>
      <c r="AW2" s="262"/>
      <c r="AX2" s="262"/>
      <c r="AY2" s="262"/>
      <c r="AZ2" s="262"/>
      <c r="BA2" s="262"/>
      <c r="BB2" s="262"/>
      <c r="BC2" s="262"/>
      <c r="BD2" s="262"/>
      <c r="BE2" s="262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73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R5" s="20"/>
      <c r="BE5" s="270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74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R6" s="20"/>
      <c r="BE6" s="271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71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71"/>
      <c r="BS8" s="17" t="s">
        <v>6</v>
      </c>
    </row>
    <row r="9" spans="1:74" ht="14.45" customHeight="1">
      <c r="B9" s="20"/>
      <c r="AR9" s="20"/>
      <c r="BE9" s="271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71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19</v>
      </c>
      <c r="AR11" s="20"/>
      <c r="BE11" s="271"/>
      <c r="BS11" s="17" t="s">
        <v>6</v>
      </c>
    </row>
    <row r="12" spans="1:74" ht="6.95" customHeight="1">
      <c r="B12" s="20"/>
      <c r="AR12" s="20"/>
      <c r="BE12" s="271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71"/>
      <c r="BS13" s="17" t="s">
        <v>6</v>
      </c>
    </row>
    <row r="14" spans="1:74" ht="12.75">
      <c r="B14" s="20"/>
      <c r="E14" s="275" t="s">
        <v>30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7" t="s">
        <v>28</v>
      </c>
      <c r="AN14" s="29" t="s">
        <v>30</v>
      </c>
      <c r="AR14" s="20"/>
      <c r="BE14" s="271"/>
      <c r="BS14" s="17" t="s">
        <v>6</v>
      </c>
    </row>
    <row r="15" spans="1:74" ht="6.95" customHeight="1">
      <c r="B15" s="20"/>
      <c r="AR15" s="20"/>
      <c r="BE15" s="271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271"/>
      <c r="BS16" s="17" t="s">
        <v>4</v>
      </c>
    </row>
    <row r="17" spans="2:71" ht="18.399999999999999" customHeight="1">
      <c r="B17" s="20"/>
      <c r="E17" s="25" t="s">
        <v>32</v>
      </c>
      <c r="AK17" s="27" t="s">
        <v>28</v>
      </c>
      <c r="AN17" s="25" t="s">
        <v>19</v>
      </c>
      <c r="AR17" s="20"/>
      <c r="BE17" s="271"/>
      <c r="BS17" s="17" t="s">
        <v>33</v>
      </c>
    </row>
    <row r="18" spans="2:71" ht="6.95" customHeight="1">
      <c r="B18" s="20"/>
      <c r="AR18" s="20"/>
      <c r="BE18" s="271"/>
      <c r="BS18" s="17" t="s">
        <v>6</v>
      </c>
    </row>
    <row r="19" spans="2:71" ht="12" customHeight="1">
      <c r="B19" s="20"/>
      <c r="D19" s="27" t="s">
        <v>34</v>
      </c>
      <c r="AK19" s="27" t="s">
        <v>26</v>
      </c>
      <c r="AN19" s="25" t="s">
        <v>19</v>
      </c>
      <c r="AR19" s="20"/>
      <c r="BE19" s="271"/>
      <c r="BS19" s="17" t="s">
        <v>6</v>
      </c>
    </row>
    <row r="20" spans="2:71" ht="18.399999999999999" customHeight="1">
      <c r="B20" s="20"/>
      <c r="E20" s="25" t="s">
        <v>35</v>
      </c>
      <c r="AK20" s="27" t="s">
        <v>28</v>
      </c>
      <c r="AN20" s="25" t="s">
        <v>19</v>
      </c>
      <c r="AR20" s="20"/>
      <c r="BE20" s="271"/>
      <c r="BS20" s="17" t="s">
        <v>4</v>
      </c>
    </row>
    <row r="21" spans="2:71" ht="6.95" customHeight="1">
      <c r="B21" s="20"/>
      <c r="AR21" s="20"/>
      <c r="BE21" s="271"/>
    </row>
    <row r="22" spans="2:71" ht="12" customHeight="1">
      <c r="B22" s="20"/>
      <c r="D22" s="27" t="s">
        <v>36</v>
      </c>
      <c r="AR22" s="20"/>
      <c r="BE22" s="271"/>
    </row>
    <row r="23" spans="2:71" ht="48" customHeight="1">
      <c r="B23" s="20"/>
      <c r="E23" s="277" t="s">
        <v>37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R23" s="20"/>
      <c r="BE23" s="271"/>
    </row>
    <row r="24" spans="2:71" ht="6.95" customHeight="1">
      <c r="B24" s="20"/>
      <c r="AR24" s="20"/>
      <c r="BE24" s="271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1"/>
    </row>
    <row r="26" spans="2:71" s="1" customFormat="1" ht="25.9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8">
        <f>ROUND(AG54,2)</f>
        <v>0</v>
      </c>
      <c r="AL26" s="279"/>
      <c r="AM26" s="279"/>
      <c r="AN26" s="279"/>
      <c r="AO26" s="279"/>
      <c r="AR26" s="32"/>
      <c r="BE26" s="271"/>
    </row>
    <row r="27" spans="2:71" s="1" customFormat="1" ht="6.95" customHeight="1">
      <c r="B27" s="32"/>
      <c r="AR27" s="32"/>
      <c r="BE27" s="271"/>
    </row>
    <row r="28" spans="2:71" s="1" customFormat="1" ht="12.75">
      <c r="B28" s="32"/>
      <c r="L28" s="280" t="s">
        <v>39</v>
      </c>
      <c r="M28" s="280"/>
      <c r="N28" s="280"/>
      <c r="O28" s="280"/>
      <c r="P28" s="280"/>
      <c r="W28" s="280" t="s">
        <v>40</v>
      </c>
      <c r="X28" s="280"/>
      <c r="Y28" s="280"/>
      <c r="Z28" s="280"/>
      <c r="AA28" s="280"/>
      <c r="AB28" s="280"/>
      <c r="AC28" s="280"/>
      <c r="AD28" s="280"/>
      <c r="AE28" s="280"/>
      <c r="AK28" s="280" t="s">
        <v>41</v>
      </c>
      <c r="AL28" s="280"/>
      <c r="AM28" s="280"/>
      <c r="AN28" s="280"/>
      <c r="AO28" s="280"/>
      <c r="AR28" s="32"/>
      <c r="BE28" s="271"/>
    </row>
    <row r="29" spans="2:71" s="2" customFormat="1" ht="14.45" customHeight="1">
      <c r="B29" s="36"/>
      <c r="D29" s="27" t="s">
        <v>42</v>
      </c>
      <c r="F29" s="27" t="s">
        <v>43</v>
      </c>
      <c r="L29" s="265">
        <v>0.21</v>
      </c>
      <c r="M29" s="264"/>
      <c r="N29" s="264"/>
      <c r="O29" s="264"/>
      <c r="P29" s="264"/>
      <c r="W29" s="263">
        <f>ROUND(AZ54, 2)</f>
        <v>0</v>
      </c>
      <c r="X29" s="264"/>
      <c r="Y29" s="264"/>
      <c r="Z29" s="264"/>
      <c r="AA29" s="264"/>
      <c r="AB29" s="264"/>
      <c r="AC29" s="264"/>
      <c r="AD29" s="264"/>
      <c r="AE29" s="264"/>
      <c r="AK29" s="263">
        <f>ROUND(AV54, 2)</f>
        <v>0</v>
      </c>
      <c r="AL29" s="264"/>
      <c r="AM29" s="264"/>
      <c r="AN29" s="264"/>
      <c r="AO29" s="264"/>
      <c r="AR29" s="36"/>
      <c r="BE29" s="272"/>
    </row>
    <row r="30" spans="2:71" s="2" customFormat="1" ht="14.45" customHeight="1">
      <c r="B30" s="36"/>
      <c r="F30" s="27" t="s">
        <v>44</v>
      </c>
      <c r="L30" s="265">
        <v>0.15</v>
      </c>
      <c r="M30" s="264"/>
      <c r="N30" s="264"/>
      <c r="O30" s="264"/>
      <c r="P30" s="264"/>
      <c r="W30" s="263">
        <f>ROUND(BA54, 2)</f>
        <v>0</v>
      </c>
      <c r="X30" s="264"/>
      <c r="Y30" s="264"/>
      <c r="Z30" s="264"/>
      <c r="AA30" s="264"/>
      <c r="AB30" s="264"/>
      <c r="AC30" s="264"/>
      <c r="AD30" s="264"/>
      <c r="AE30" s="264"/>
      <c r="AK30" s="263">
        <f>ROUND(AW54, 2)</f>
        <v>0</v>
      </c>
      <c r="AL30" s="264"/>
      <c r="AM30" s="264"/>
      <c r="AN30" s="264"/>
      <c r="AO30" s="264"/>
      <c r="AR30" s="36"/>
      <c r="BE30" s="272"/>
    </row>
    <row r="31" spans="2:71" s="2" customFormat="1" ht="14.45" hidden="1" customHeight="1">
      <c r="B31" s="36"/>
      <c r="F31" s="27" t="s">
        <v>45</v>
      </c>
      <c r="L31" s="265">
        <v>0.21</v>
      </c>
      <c r="M31" s="264"/>
      <c r="N31" s="264"/>
      <c r="O31" s="264"/>
      <c r="P31" s="264"/>
      <c r="W31" s="263">
        <f>ROUND(BB54, 2)</f>
        <v>0</v>
      </c>
      <c r="X31" s="264"/>
      <c r="Y31" s="264"/>
      <c r="Z31" s="264"/>
      <c r="AA31" s="264"/>
      <c r="AB31" s="264"/>
      <c r="AC31" s="264"/>
      <c r="AD31" s="264"/>
      <c r="AE31" s="264"/>
      <c r="AK31" s="263">
        <v>0</v>
      </c>
      <c r="AL31" s="264"/>
      <c r="AM31" s="264"/>
      <c r="AN31" s="264"/>
      <c r="AO31" s="264"/>
      <c r="AR31" s="36"/>
      <c r="BE31" s="272"/>
    </row>
    <row r="32" spans="2:71" s="2" customFormat="1" ht="14.45" hidden="1" customHeight="1">
      <c r="B32" s="36"/>
      <c r="F32" s="27" t="s">
        <v>46</v>
      </c>
      <c r="L32" s="265">
        <v>0.15</v>
      </c>
      <c r="M32" s="264"/>
      <c r="N32" s="264"/>
      <c r="O32" s="264"/>
      <c r="P32" s="264"/>
      <c r="W32" s="263">
        <f>ROUND(BC54, 2)</f>
        <v>0</v>
      </c>
      <c r="X32" s="264"/>
      <c r="Y32" s="264"/>
      <c r="Z32" s="264"/>
      <c r="AA32" s="264"/>
      <c r="AB32" s="264"/>
      <c r="AC32" s="264"/>
      <c r="AD32" s="264"/>
      <c r="AE32" s="264"/>
      <c r="AK32" s="263">
        <v>0</v>
      </c>
      <c r="AL32" s="264"/>
      <c r="AM32" s="264"/>
      <c r="AN32" s="264"/>
      <c r="AO32" s="264"/>
      <c r="AR32" s="36"/>
      <c r="BE32" s="272"/>
    </row>
    <row r="33" spans="2:44" s="2" customFormat="1" ht="14.45" hidden="1" customHeight="1">
      <c r="B33" s="36"/>
      <c r="F33" s="27" t="s">
        <v>47</v>
      </c>
      <c r="L33" s="265">
        <v>0</v>
      </c>
      <c r="M33" s="264"/>
      <c r="N33" s="264"/>
      <c r="O33" s="264"/>
      <c r="P33" s="264"/>
      <c r="W33" s="263">
        <f>ROUND(BD54, 2)</f>
        <v>0</v>
      </c>
      <c r="X33" s="264"/>
      <c r="Y33" s="264"/>
      <c r="Z33" s="264"/>
      <c r="AA33" s="264"/>
      <c r="AB33" s="264"/>
      <c r="AC33" s="264"/>
      <c r="AD33" s="264"/>
      <c r="AE33" s="264"/>
      <c r="AK33" s="263">
        <v>0</v>
      </c>
      <c r="AL33" s="264"/>
      <c r="AM33" s="264"/>
      <c r="AN33" s="264"/>
      <c r="AO33" s="264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69" t="s">
        <v>50</v>
      </c>
      <c r="Y35" s="267"/>
      <c r="Z35" s="267"/>
      <c r="AA35" s="267"/>
      <c r="AB35" s="267"/>
      <c r="AC35" s="39"/>
      <c r="AD35" s="39"/>
      <c r="AE35" s="39"/>
      <c r="AF35" s="39"/>
      <c r="AG35" s="39"/>
      <c r="AH35" s="39"/>
      <c r="AI35" s="39"/>
      <c r="AJ35" s="39"/>
      <c r="AK35" s="266">
        <f>SUM(AK26:AK33)</f>
        <v>0</v>
      </c>
      <c r="AL35" s="267"/>
      <c r="AM35" s="267"/>
      <c r="AN35" s="267"/>
      <c r="AO35" s="268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51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Bohumin_Pudlov</v>
      </c>
      <c r="AR44" s="45"/>
    </row>
    <row r="45" spans="2:44" s="4" customFormat="1" ht="36.950000000000003" customHeight="1">
      <c r="B45" s="46"/>
      <c r="C45" s="47" t="s">
        <v>16</v>
      </c>
      <c r="L45" s="290" t="str">
        <f>K6</f>
        <v>Stavební úpravy bytového domu ul. Partyzánská č. p. 302 v Pudlově</v>
      </c>
      <c r="M45" s="291"/>
      <c r="N45" s="291"/>
      <c r="O45" s="291"/>
      <c r="P45" s="291"/>
      <c r="Q45" s="291"/>
      <c r="R45" s="291"/>
      <c r="S45" s="291"/>
      <c r="T45" s="291"/>
      <c r="U45" s="291"/>
      <c r="V45" s="291"/>
      <c r="W45" s="291"/>
      <c r="X45" s="291"/>
      <c r="Y45" s="291"/>
      <c r="Z45" s="291"/>
      <c r="AA45" s="291"/>
      <c r="AB45" s="291"/>
      <c r="AC45" s="291"/>
      <c r="AD45" s="291"/>
      <c r="AE45" s="291"/>
      <c r="AF45" s="291"/>
      <c r="AG45" s="291"/>
      <c r="AH45" s="291"/>
      <c r="AI45" s="291"/>
      <c r="AJ45" s="291"/>
      <c r="AK45" s="291"/>
      <c r="AL45" s="291"/>
      <c r="AM45" s="291"/>
      <c r="AN45" s="291"/>
      <c r="AO45" s="291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Partyzánská 302</v>
      </c>
      <c r="AI47" s="27" t="s">
        <v>23</v>
      </c>
      <c r="AM47" s="292" t="str">
        <f>IF(AN8= "","",AN8)</f>
        <v>26. 11. 2022</v>
      </c>
      <c r="AN47" s="292"/>
      <c r="AR47" s="32"/>
    </row>
    <row r="48" spans="2:44" s="1" customFormat="1" ht="6.95" customHeight="1">
      <c r="B48" s="32"/>
      <c r="AR48" s="32"/>
    </row>
    <row r="49" spans="1:91" s="1" customFormat="1" ht="15.6" customHeight="1">
      <c r="B49" s="32"/>
      <c r="C49" s="27" t="s">
        <v>25</v>
      </c>
      <c r="L49" s="3" t="str">
        <f>IF(E11= "","",E11)</f>
        <v>Město Bohumín</v>
      </c>
      <c r="AI49" s="27" t="s">
        <v>31</v>
      </c>
      <c r="AM49" s="293" t="str">
        <f>IF(E17="","",E17)</f>
        <v>BENUTA PRO s.r.o.</v>
      </c>
      <c r="AN49" s="294"/>
      <c r="AO49" s="294"/>
      <c r="AP49" s="294"/>
      <c r="AR49" s="32"/>
      <c r="AS49" s="295" t="s">
        <v>52</v>
      </c>
      <c r="AT49" s="296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6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293" t="str">
        <f>IF(E20="","",E20)</f>
        <v>Ing. T. Pacola</v>
      </c>
      <c r="AN50" s="294"/>
      <c r="AO50" s="294"/>
      <c r="AP50" s="294"/>
      <c r="AR50" s="32"/>
      <c r="AS50" s="297"/>
      <c r="AT50" s="298"/>
      <c r="BD50" s="53"/>
    </row>
    <row r="51" spans="1:91" s="1" customFormat="1" ht="10.9" customHeight="1">
      <c r="B51" s="32"/>
      <c r="AR51" s="32"/>
      <c r="AS51" s="297"/>
      <c r="AT51" s="298"/>
      <c r="BD51" s="53"/>
    </row>
    <row r="52" spans="1:91" s="1" customFormat="1" ht="29.25" customHeight="1">
      <c r="B52" s="32"/>
      <c r="C52" s="284" t="s">
        <v>53</v>
      </c>
      <c r="D52" s="285"/>
      <c r="E52" s="285"/>
      <c r="F52" s="285"/>
      <c r="G52" s="285"/>
      <c r="H52" s="54"/>
      <c r="I52" s="287" t="s">
        <v>54</v>
      </c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  <c r="AF52" s="285"/>
      <c r="AG52" s="286" t="s">
        <v>55</v>
      </c>
      <c r="AH52" s="285"/>
      <c r="AI52" s="285"/>
      <c r="AJ52" s="285"/>
      <c r="AK52" s="285"/>
      <c r="AL52" s="285"/>
      <c r="AM52" s="285"/>
      <c r="AN52" s="287" t="s">
        <v>56</v>
      </c>
      <c r="AO52" s="285"/>
      <c r="AP52" s="285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8">
        <f>ROUND(SUM(AG55:AG63),2)</f>
        <v>0</v>
      </c>
      <c r="AH54" s="288"/>
      <c r="AI54" s="288"/>
      <c r="AJ54" s="288"/>
      <c r="AK54" s="288"/>
      <c r="AL54" s="288"/>
      <c r="AM54" s="288"/>
      <c r="AN54" s="289">
        <f t="shared" ref="AN54:AN63" si="0">SUM(AG54,AT54)</f>
        <v>0</v>
      </c>
      <c r="AO54" s="289"/>
      <c r="AP54" s="289"/>
      <c r="AQ54" s="64" t="s">
        <v>19</v>
      </c>
      <c r="AR54" s="60"/>
      <c r="AS54" s="65">
        <f>ROUND(SUM(AS55:AS63),2)</f>
        <v>0</v>
      </c>
      <c r="AT54" s="66">
        <f t="shared" ref="AT54:AT63" si="1">ROUND(SUM(AV54:AW54),2)</f>
        <v>0</v>
      </c>
      <c r="AU54" s="67">
        <f>ROUND(SUM(AU55:AU63),5)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ROUND(SUM(AZ55:AZ63),2)</f>
        <v>0</v>
      </c>
      <c r="BA54" s="66">
        <f>ROUND(SUM(BA55:BA63),2)</f>
        <v>0</v>
      </c>
      <c r="BB54" s="66">
        <f>ROUND(SUM(BB55:BB63),2)</f>
        <v>0</v>
      </c>
      <c r="BC54" s="66">
        <f>ROUND(SUM(BC55:BC63),2)</f>
        <v>0</v>
      </c>
      <c r="BD54" s="68">
        <f>ROUND(SUM(BD55:BD63),2)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19</v>
      </c>
    </row>
    <row r="55" spans="1:91" s="6" customFormat="1" ht="14.45" customHeight="1">
      <c r="A55" s="71" t="s">
        <v>76</v>
      </c>
      <c r="B55" s="72"/>
      <c r="C55" s="73"/>
      <c r="D55" s="283" t="s">
        <v>77</v>
      </c>
      <c r="E55" s="283"/>
      <c r="F55" s="283"/>
      <c r="G55" s="283"/>
      <c r="H55" s="283"/>
      <c r="I55" s="74"/>
      <c r="J55" s="283" t="s">
        <v>78</v>
      </c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  <c r="AB55" s="283"/>
      <c r="AC55" s="283"/>
      <c r="AD55" s="283"/>
      <c r="AE55" s="283"/>
      <c r="AF55" s="283"/>
      <c r="AG55" s="281">
        <f>'E.2.01.1. - Pozemní objek...'!J30</f>
        <v>0</v>
      </c>
      <c r="AH55" s="282"/>
      <c r="AI55" s="282"/>
      <c r="AJ55" s="282"/>
      <c r="AK55" s="282"/>
      <c r="AL55" s="282"/>
      <c r="AM55" s="282"/>
      <c r="AN55" s="281">
        <f t="shared" si="0"/>
        <v>0</v>
      </c>
      <c r="AO55" s="282"/>
      <c r="AP55" s="282"/>
      <c r="AQ55" s="75" t="s">
        <v>79</v>
      </c>
      <c r="AR55" s="72"/>
      <c r="AS55" s="76">
        <v>0</v>
      </c>
      <c r="AT55" s="77">
        <f t="shared" si="1"/>
        <v>0</v>
      </c>
      <c r="AU55" s="78">
        <f>'E.2.01.1. - Pozemní objek...'!P103</f>
        <v>0</v>
      </c>
      <c r="AV55" s="77">
        <f>'E.2.01.1. - Pozemní objek...'!J33</f>
        <v>0</v>
      </c>
      <c r="AW55" s="77">
        <f>'E.2.01.1. - Pozemní objek...'!J34</f>
        <v>0</v>
      </c>
      <c r="AX55" s="77">
        <f>'E.2.01.1. - Pozemní objek...'!J35</f>
        <v>0</v>
      </c>
      <c r="AY55" s="77">
        <f>'E.2.01.1. - Pozemní objek...'!J36</f>
        <v>0</v>
      </c>
      <c r="AZ55" s="77">
        <f>'E.2.01.1. - Pozemní objek...'!F33</f>
        <v>0</v>
      </c>
      <c r="BA55" s="77">
        <f>'E.2.01.1. - Pozemní objek...'!F34</f>
        <v>0</v>
      </c>
      <c r="BB55" s="77">
        <f>'E.2.01.1. - Pozemní objek...'!F35</f>
        <v>0</v>
      </c>
      <c r="BC55" s="77">
        <f>'E.2.01.1. - Pozemní objek...'!F36</f>
        <v>0</v>
      </c>
      <c r="BD55" s="79">
        <f>'E.2.01.1. - Pozemní objek...'!F37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19</v>
      </c>
      <c r="CM55" s="80" t="s">
        <v>80</v>
      </c>
    </row>
    <row r="56" spans="1:91" s="6" customFormat="1" ht="14.45" customHeight="1">
      <c r="A56" s="71" t="s">
        <v>76</v>
      </c>
      <c r="B56" s="72"/>
      <c r="C56" s="73"/>
      <c r="D56" s="283" t="s">
        <v>82</v>
      </c>
      <c r="E56" s="283"/>
      <c r="F56" s="283"/>
      <c r="G56" s="283"/>
      <c r="H56" s="283"/>
      <c r="I56" s="74"/>
      <c r="J56" s="283" t="s">
        <v>83</v>
      </c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  <c r="AF56" s="283"/>
      <c r="AG56" s="281">
        <f>'E.2.01.2 - Zpevněná parko...'!J30</f>
        <v>0</v>
      </c>
      <c r="AH56" s="282"/>
      <c r="AI56" s="282"/>
      <c r="AJ56" s="282"/>
      <c r="AK56" s="282"/>
      <c r="AL56" s="282"/>
      <c r="AM56" s="282"/>
      <c r="AN56" s="281">
        <f t="shared" si="0"/>
        <v>0</v>
      </c>
      <c r="AO56" s="282"/>
      <c r="AP56" s="282"/>
      <c r="AQ56" s="75" t="s">
        <v>79</v>
      </c>
      <c r="AR56" s="72"/>
      <c r="AS56" s="76">
        <v>0</v>
      </c>
      <c r="AT56" s="77">
        <f t="shared" si="1"/>
        <v>0</v>
      </c>
      <c r="AU56" s="78">
        <f>'E.2.01.2 - Zpevněná parko...'!P83</f>
        <v>0</v>
      </c>
      <c r="AV56" s="77">
        <f>'E.2.01.2 - Zpevněná parko...'!J33</f>
        <v>0</v>
      </c>
      <c r="AW56" s="77">
        <f>'E.2.01.2 - Zpevněná parko...'!J34</f>
        <v>0</v>
      </c>
      <c r="AX56" s="77">
        <f>'E.2.01.2 - Zpevněná parko...'!J35</f>
        <v>0</v>
      </c>
      <c r="AY56" s="77">
        <f>'E.2.01.2 - Zpevněná parko...'!J36</f>
        <v>0</v>
      </c>
      <c r="AZ56" s="77">
        <f>'E.2.01.2 - Zpevněná parko...'!F33</f>
        <v>0</v>
      </c>
      <c r="BA56" s="77">
        <f>'E.2.01.2 - Zpevněná parko...'!F34</f>
        <v>0</v>
      </c>
      <c r="BB56" s="77">
        <f>'E.2.01.2 - Zpevněná parko...'!F35</f>
        <v>0</v>
      </c>
      <c r="BC56" s="77">
        <f>'E.2.01.2 - Zpevněná parko...'!F36</f>
        <v>0</v>
      </c>
      <c r="BD56" s="79">
        <f>'E.2.01.2 - Zpevněná parko...'!F37</f>
        <v>0</v>
      </c>
      <c r="BT56" s="80" t="s">
        <v>80</v>
      </c>
      <c r="BV56" s="80" t="s">
        <v>74</v>
      </c>
      <c r="BW56" s="80" t="s">
        <v>84</v>
      </c>
      <c r="BX56" s="80" t="s">
        <v>5</v>
      </c>
      <c r="CL56" s="80" t="s">
        <v>19</v>
      </c>
      <c r="CM56" s="80" t="s">
        <v>85</v>
      </c>
    </row>
    <row r="57" spans="1:91" s="6" customFormat="1" ht="14.45" customHeight="1">
      <c r="A57" s="71" t="s">
        <v>76</v>
      </c>
      <c r="B57" s="72"/>
      <c r="C57" s="73"/>
      <c r="D57" s="283" t="s">
        <v>86</v>
      </c>
      <c r="E57" s="283"/>
      <c r="F57" s="283"/>
      <c r="G57" s="283"/>
      <c r="H57" s="283"/>
      <c r="I57" s="74"/>
      <c r="J57" s="283" t="s">
        <v>87</v>
      </c>
      <c r="K57" s="283"/>
      <c r="L57" s="283"/>
      <c r="M57" s="283"/>
      <c r="N57" s="283"/>
      <c r="O57" s="283"/>
      <c r="P57" s="283"/>
      <c r="Q57" s="283"/>
      <c r="R57" s="283"/>
      <c r="S57" s="283"/>
      <c r="T57" s="283"/>
      <c r="U57" s="283"/>
      <c r="V57" s="283"/>
      <c r="W57" s="283"/>
      <c r="X57" s="283"/>
      <c r="Y57" s="283"/>
      <c r="Z57" s="283"/>
      <c r="AA57" s="283"/>
      <c r="AB57" s="283"/>
      <c r="AC57" s="283"/>
      <c r="AD57" s="283"/>
      <c r="AE57" s="283"/>
      <c r="AF57" s="283"/>
      <c r="AG57" s="281">
        <f>'E.2.01.3 - Oplocení'!J30</f>
        <v>0</v>
      </c>
      <c r="AH57" s="282"/>
      <c r="AI57" s="282"/>
      <c r="AJ57" s="282"/>
      <c r="AK57" s="282"/>
      <c r="AL57" s="282"/>
      <c r="AM57" s="282"/>
      <c r="AN57" s="281">
        <f t="shared" si="0"/>
        <v>0</v>
      </c>
      <c r="AO57" s="282"/>
      <c r="AP57" s="282"/>
      <c r="AQ57" s="75" t="s">
        <v>79</v>
      </c>
      <c r="AR57" s="72"/>
      <c r="AS57" s="76">
        <v>0</v>
      </c>
      <c r="AT57" s="77">
        <f t="shared" si="1"/>
        <v>0</v>
      </c>
      <c r="AU57" s="78">
        <f>'E.2.01.3 - Oplocení'!P84</f>
        <v>0</v>
      </c>
      <c r="AV57" s="77">
        <f>'E.2.01.3 - Oplocení'!J33</f>
        <v>0</v>
      </c>
      <c r="AW57" s="77">
        <f>'E.2.01.3 - Oplocení'!J34</f>
        <v>0</v>
      </c>
      <c r="AX57" s="77">
        <f>'E.2.01.3 - Oplocení'!J35</f>
        <v>0</v>
      </c>
      <c r="AY57" s="77">
        <f>'E.2.01.3 - Oplocení'!J36</f>
        <v>0</v>
      </c>
      <c r="AZ57" s="77">
        <f>'E.2.01.3 - Oplocení'!F33</f>
        <v>0</v>
      </c>
      <c r="BA57" s="77">
        <f>'E.2.01.3 - Oplocení'!F34</f>
        <v>0</v>
      </c>
      <c r="BB57" s="77">
        <f>'E.2.01.3 - Oplocení'!F35</f>
        <v>0</v>
      </c>
      <c r="BC57" s="77">
        <f>'E.2.01.3 - Oplocení'!F36</f>
        <v>0</v>
      </c>
      <c r="BD57" s="79">
        <f>'E.2.01.3 - Oplocení'!F37</f>
        <v>0</v>
      </c>
      <c r="BT57" s="80" t="s">
        <v>80</v>
      </c>
      <c r="BV57" s="80" t="s">
        <v>74</v>
      </c>
      <c r="BW57" s="80" t="s">
        <v>88</v>
      </c>
      <c r="BX57" s="80" t="s">
        <v>5</v>
      </c>
      <c r="CL57" s="80" t="s">
        <v>19</v>
      </c>
      <c r="CM57" s="80" t="s">
        <v>85</v>
      </c>
    </row>
    <row r="58" spans="1:91" s="6" customFormat="1" ht="14.45" customHeight="1">
      <c r="A58" s="71" t="s">
        <v>76</v>
      </c>
      <c r="B58" s="72"/>
      <c r="C58" s="73"/>
      <c r="D58" s="283" t="s">
        <v>89</v>
      </c>
      <c r="E58" s="283"/>
      <c r="F58" s="283"/>
      <c r="G58" s="283"/>
      <c r="H58" s="283"/>
      <c r="I58" s="74"/>
      <c r="J58" s="283" t="s">
        <v>90</v>
      </c>
      <c r="K58" s="283"/>
      <c r="L58" s="283"/>
      <c r="M58" s="283"/>
      <c r="N58" s="283"/>
      <c r="O58" s="283"/>
      <c r="P58" s="283"/>
      <c r="Q58" s="283"/>
      <c r="R58" s="283"/>
      <c r="S58" s="283"/>
      <c r="T58" s="283"/>
      <c r="U58" s="283"/>
      <c r="V58" s="283"/>
      <c r="W58" s="283"/>
      <c r="X58" s="283"/>
      <c r="Y58" s="283"/>
      <c r="Z58" s="283"/>
      <c r="AA58" s="283"/>
      <c r="AB58" s="283"/>
      <c r="AC58" s="283"/>
      <c r="AD58" s="283"/>
      <c r="AE58" s="283"/>
      <c r="AF58" s="283"/>
      <c r="AG58" s="281">
        <f>'E.2.01.4 - Oprava septiku'!J30</f>
        <v>0</v>
      </c>
      <c r="AH58" s="282"/>
      <c r="AI58" s="282"/>
      <c r="AJ58" s="282"/>
      <c r="AK58" s="282"/>
      <c r="AL58" s="282"/>
      <c r="AM58" s="282"/>
      <c r="AN58" s="281">
        <f t="shared" si="0"/>
        <v>0</v>
      </c>
      <c r="AO58" s="282"/>
      <c r="AP58" s="282"/>
      <c r="AQ58" s="75" t="s">
        <v>79</v>
      </c>
      <c r="AR58" s="72"/>
      <c r="AS58" s="76">
        <v>0</v>
      </c>
      <c r="AT58" s="77">
        <f t="shared" si="1"/>
        <v>0</v>
      </c>
      <c r="AU58" s="78">
        <f>'E.2.01.4 - Oprava septiku'!P84</f>
        <v>0</v>
      </c>
      <c r="AV58" s="77">
        <f>'E.2.01.4 - Oprava septiku'!J33</f>
        <v>0</v>
      </c>
      <c r="AW58" s="77">
        <f>'E.2.01.4 - Oprava septiku'!J34</f>
        <v>0</v>
      </c>
      <c r="AX58" s="77">
        <f>'E.2.01.4 - Oprava septiku'!J35</f>
        <v>0</v>
      </c>
      <c r="AY58" s="77">
        <f>'E.2.01.4 - Oprava septiku'!J36</f>
        <v>0</v>
      </c>
      <c r="AZ58" s="77">
        <f>'E.2.01.4 - Oprava septiku'!F33</f>
        <v>0</v>
      </c>
      <c r="BA58" s="77">
        <f>'E.2.01.4 - Oprava septiku'!F34</f>
        <v>0</v>
      </c>
      <c r="BB58" s="77">
        <f>'E.2.01.4 - Oprava septiku'!F35</f>
        <v>0</v>
      </c>
      <c r="BC58" s="77">
        <f>'E.2.01.4 - Oprava septiku'!F36</f>
        <v>0</v>
      </c>
      <c r="BD58" s="79">
        <f>'E.2.01.4 - Oprava septiku'!F37</f>
        <v>0</v>
      </c>
      <c r="BT58" s="80" t="s">
        <v>80</v>
      </c>
      <c r="BV58" s="80" t="s">
        <v>74</v>
      </c>
      <c r="BW58" s="80" t="s">
        <v>91</v>
      </c>
      <c r="BX58" s="80" t="s">
        <v>5</v>
      </c>
      <c r="CL58" s="80" t="s">
        <v>19</v>
      </c>
      <c r="CM58" s="80" t="s">
        <v>85</v>
      </c>
    </row>
    <row r="59" spans="1:91" s="6" customFormat="1" ht="14.45" customHeight="1">
      <c r="A59" s="71" t="s">
        <v>76</v>
      </c>
      <c r="B59" s="72"/>
      <c r="C59" s="73"/>
      <c r="D59" s="283" t="s">
        <v>92</v>
      </c>
      <c r="E59" s="283"/>
      <c r="F59" s="283"/>
      <c r="G59" s="283"/>
      <c r="H59" s="283"/>
      <c r="I59" s="74"/>
      <c r="J59" s="283" t="s">
        <v>93</v>
      </c>
      <c r="K59" s="283"/>
      <c r="L59" s="283"/>
      <c r="M59" s="283"/>
      <c r="N59" s="283"/>
      <c r="O59" s="283"/>
      <c r="P59" s="283"/>
      <c r="Q59" s="283"/>
      <c r="R59" s="283"/>
      <c r="S59" s="283"/>
      <c r="T59" s="283"/>
      <c r="U59" s="283"/>
      <c r="V59" s="283"/>
      <c r="W59" s="283"/>
      <c r="X59" s="283"/>
      <c r="Y59" s="283"/>
      <c r="Z59" s="283"/>
      <c r="AA59" s="283"/>
      <c r="AB59" s="283"/>
      <c r="AC59" s="283"/>
      <c r="AD59" s="283"/>
      <c r="AE59" s="283"/>
      <c r="AF59" s="283"/>
      <c r="AG59" s="281">
        <f>'E.2.01.5 - Zdravotechnika'!J30</f>
        <v>0</v>
      </c>
      <c r="AH59" s="282"/>
      <c r="AI59" s="282"/>
      <c r="AJ59" s="282"/>
      <c r="AK59" s="282"/>
      <c r="AL59" s="282"/>
      <c r="AM59" s="282"/>
      <c r="AN59" s="281">
        <f t="shared" si="0"/>
        <v>0</v>
      </c>
      <c r="AO59" s="282"/>
      <c r="AP59" s="282"/>
      <c r="AQ59" s="75" t="s">
        <v>79</v>
      </c>
      <c r="AR59" s="72"/>
      <c r="AS59" s="76">
        <v>0</v>
      </c>
      <c r="AT59" s="77">
        <f t="shared" si="1"/>
        <v>0</v>
      </c>
      <c r="AU59" s="78">
        <f>'E.2.01.5 - Zdravotechnika'!P81</f>
        <v>0</v>
      </c>
      <c r="AV59" s="77">
        <f>'E.2.01.5 - Zdravotechnika'!J33</f>
        <v>0</v>
      </c>
      <c r="AW59" s="77">
        <f>'E.2.01.5 - Zdravotechnika'!J34</f>
        <v>0</v>
      </c>
      <c r="AX59" s="77">
        <f>'E.2.01.5 - Zdravotechnika'!J35</f>
        <v>0</v>
      </c>
      <c r="AY59" s="77">
        <f>'E.2.01.5 - Zdravotechnika'!J36</f>
        <v>0</v>
      </c>
      <c r="AZ59" s="77">
        <f>'E.2.01.5 - Zdravotechnika'!F33</f>
        <v>0</v>
      </c>
      <c r="BA59" s="77">
        <f>'E.2.01.5 - Zdravotechnika'!F34</f>
        <v>0</v>
      </c>
      <c r="BB59" s="77">
        <f>'E.2.01.5 - Zdravotechnika'!F35</f>
        <v>0</v>
      </c>
      <c r="BC59" s="77">
        <f>'E.2.01.5 - Zdravotechnika'!F36</f>
        <v>0</v>
      </c>
      <c r="BD59" s="79">
        <f>'E.2.01.5 - Zdravotechnika'!F37</f>
        <v>0</v>
      </c>
      <c r="BT59" s="80" t="s">
        <v>80</v>
      </c>
      <c r="BV59" s="80" t="s">
        <v>74</v>
      </c>
      <c r="BW59" s="80" t="s">
        <v>94</v>
      </c>
      <c r="BX59" s="80" t="s">
        <v>5</v>
      </c>
      <c r="CL59" s="80" t="s">
        <v>19</v>
      </c>
      <c r="CM59" s="80" t="s">
        <v>80</v>
      </c>
    </row>
    <row r="60" spans="1:91" s="6" customFormat="1" ht="14.45" customHeight="1">
      <c r="A60" s="71" t="s">
        <v>76</v>
      </c>
      <c r="B60" s="72"/>
      <c r="C60" s="73"/>
      <c r="D60" s="283" t="s">
        <v>95</v>
      </c>
      <c r="E60" s="283"/>
      <c r="F60" s="283"/>
      <c r="G60" s="283"/>
      <c r="H60" s="283"/>
      <c r="I60" s="74"/>
      <c r="J60" s="283" t="s">
        <v>96</v>
      </c>
      <c r="K60" s="283"/>
      <c r="L60" s="283"/>
      <c r="M60" s="283"/>
      <c r="N60" s="283"/>
      <c r="O60" s="283"/>
      <c r="P60" s="283"/>
      <c r="Q60" s="283"/>
      <c r="R60" s="283"/>
      <c r="S60" s="283"/>
      <c r="T60" s="283"/>
      <c r="U60" s="283"/>
      <c r="V60" s="283"/>
      <c r="W60" s="283"/>
      <c r="X60" s="283"/>
      <c r="Y60" s="283"/>
      <c r="Z60" s="283"/>
      <c r="AA60" s="283"/>
      <c r="AB60" s="283"/>
      <c r="AC60" s="283"/>
      <c r="AD60" s="283"/>
      <c r="AE60" s="283"/>
      <c r="AF60" s="283"/>
      <c r="AG60" s="281">
        <f>'E.2.01.6 - Vytápění'!J30</f>
        <v>0</v>
      </c>
      <c r="AH60" s="282"/>
      <c r="AI60" s="282"/>
      <c r="AJ60" s="282"/>
      <c r="AK60" s="282"/>
      <c r="AL60" s="282"/>
      <c r="AM60" s="282"/>
      <c r="AN60" s="281">
        <f t="shared" si="0"/>
        <v>0</v>
      </c>
      <c r="AO60" s="282"/>
      <c r="AP60" s="282"/>
      <c r="AQ60" s="75" t="s">
        <v>79</v>
      </c>
      <c r="AR60" s="72"/>
      <c r="AS60" s="76">
        <v>0</v>
      </c>
      <c r="AT60" s="77">
        <f t="shared" si="1"/>
        <v>0</v>
      </c>
      <c r="AU60" s="78">
        <f>'E.2.01.6 - Vytápění'!P81</f>
        <v>0</v>
      </c>
      <c r="AV60" s="77">
        <f>'E.2.01.6 - Vytápění'!J33</f>
        <v>0</v>
      </c>
      <c r="AW60" s="77">
        <f>'E.2.01.6 - Vytápění'!J34</f>
        <v>0</v>
      </c>
      <c r="AX60" s="77">
        <f>'E.2.01.6 - Vytápění'!J35</f>
        <v>0</v>
      </c>
      <c r="AY60" s="77">
        <f>'E.2.01.6 - Vytápění'!J36</f>
        <v>0</v>
      </c>
      <c r="AZ60" s="77">
        <f>'E.2.01.6 - Vytápění'!F33</f>
        <v>0</v>
      </c>
      <c r="BA60" s="77">
        <f>'E.2.01.6 - Vytápění'!F34</f>
        <v>0</v>
      </c>
      <c r="BB60" s="77">
        <f>'E.2.01.6 - Vytápění'!F35</f>
        <v>0</v>
      </c>
      <c r="BC60" s="77">
        <f>'E.2.01.6 - Vytápění'!F36</f>
        <v>0</v>
      </c>
      <c r="BD60" s="79">
        <f>'E.2.01.6 - Vytápění'!F37</f>
        <v>0</v>
      </c>
      <c r="BT60" s="80" t="s">
        <v>80</v>
      </c>
      <c r="BV60" s="80" t="s">
        <v>74</v>
      </c>
      <c r="BW60" s="80" t="s">
        <v>97</v>
      </c>
      <c r="BX60" s="80" t="s">
        <v>5</v>
      </c>
      <c r="CL60" s="80" t="s">
        <v>19</v>
      </c>
      <c r="CM60" s="80" t="s">
        <v>80</v>
      </c>
    </row>
    <row r="61" spans="1:91" s="6" customFormat="1" ht="14.45" customHeight="1">
      <c r="A61" s="71" t="s">
        <v>76</v>
      </c>
      <c r="B61" s="72"/>
      <c r="C61" s="73"/>
      <c r="D61" s="283" t="s">
        <v>98</v>
      </c>
      <c r="E61" s="283"/>
      <c r="F61" s="283"/>
      <c r="G61" s="283"/>
      <c r="H61" s="283"/>
      <c r="I61" s="74"/>
      <c r="J61" s="283" t="s">
        <v>99</v>
      </c>
      <c r="K61" s="283"/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3"/>
      <c r="X61" s="283"/>
      <c r="Y61" s="283"/>
      <c r="Z61" s="283"/>
      <c r="AA61" s="283"/>
      <c r="AB61" s="283"/>
      <c r="AC61" s="283"/>
      <c r="AD61" s="283"/>
      <c r="AE61" s="283"/>
      <c r="AF61" s="283"/>
      <c r="AG61" s="281">
        <f>'E.2.01.7 - Silnoproudá el...'!J30</f>
        <v>0</v>
      </c>
      <c r="AH61" s="282"/>
      <c r="AI61" s="282"/>
      <c r="AJ61" s="282"/>
      <c r="AK61" s="282"/>
      <c r="AL61" s="282"/>
      <c r="AM61" s="282"/>
      <c r="AN61" s="281">
        <f t="shared" si="0"/>
        <v>0</v>
      </c>
      <c r="AO61" s="282"/>
      <c r="AP61" s="282"/>
      <c r="AQ61" s="75" t="s">
        <v>79</v>
      </c>
      <c r="AR61" s="72"/>
      <c r="AS61" s="76">
        <v>0</v>
      </c>
      <c r="AT61" s="77">
        <f t="shared" si="1"/>
        <v>0</v>
      </c>
      <c r="AU61" s="78">
        <f>'E.2.01.7 - Silnoproudá el...'!P81</f>
        <v>0</v>
      </c>
      <c r="AV61" s="77">
        <f>'E.2.01.7 - Silnoproudá el...'!J33</f>
        <v>0</v>
      </c>
      <c r="AW61" s="77">
        <f>'E.2.01.7 - Silnoproudá el...'!J34</f>
        <v>0</v>
      </c>
      <c r="AX61" s="77">
        <f>'E.2.01.7 - Silnoproudá el...'!J35</f>
        <v>0</v>
      </c>
      <c r="AY61" s="77">
        <f>'E.2.01.7 - Silnoproudá el...'!J36</f>
        <v>0</v>
      </c>
      <c r="AZ61" s="77">
        <f>'E.2.01.7 - Silnoproudá el...'!F33</f>
        <v>0</v>
      </c>
      <c r="BA61" s="77">
        <f>'E.2.01.7 - Silnoproudá el...'!F34</f>
        <v>0</v>
      </c>
      <c r="BB61" s="77">
        <f>'E.2.01.7 - Silnoproudá el...'!F35</f>
        <v>0</v>
      </c>
      <c r="BC61" s="77">
        <f>'E.2.01.7 - Silnoproudá el...'!F36</f>
        <v>0</v>
      </c>
      <c r="BD61" s="79">
        <f>'E.2.01.7 - Silnoproudá el...'!F37</f>
        <v>0</v>
      </c>
      <c r="BT61" s="80" t="s">
        <v>80</v>
      </c>
      <c r="BV61" s="80" t="s">
        <v>74</v>
      </c>
      <c r="BW61" s="80" t="s">
        <v>100</v>
      </c>
      <c r="BX61" s="80" t="s">
        <v>5</v>
      </c>
      <c r="CL61" s="80" t="s">
        <v>19</v>
      </c>
      <c r="CM61" s="80" t="s">
        <v>80</v>
      </c>
    </row>
    <row r="62" spans="1:91" s="6" customFormat="1" ht="14.45" customHeight="1">
      <c r="A62" s="71" t="s">
        <v>76</v>
      </c>
      <c r="B62" s="72"/>
      <c r="C62" s="73"/>
      <c r="D62" s="283" t="s">
        <v>101</v>
      </c>
      <c r="E62" s="283"/>
      <c r="F62" s="283"/>
      <c r="G62" s="283"/>
      <c r="H62" s="283"/>
      <c r="I62" s="74"/>
      <c r="J62" s="283" t="s">
        <v>102</v>
      </c>
      <c r="K62" s="283"/>
      <c r="L62" s="283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3"/>
      <c r="X62" s="283"/>
      <c r="Y62" s="283"/>
      <c r="Z62" s="283"/>
      <c r="AA62" s="283"/>
      <c r="AB62" s="283"/>
      <c r="AC62" s="283"/>
      <c r="AD62" s="283"/>
      <c r="AE62" s="283"/>
      <c r="AF62" s="283"/>
      <c r="AG62" s="281">
        <f>'E.2.01.8 - Slaboroudá ele...'!J30</f>
        <v>0</v>
      </c>
      <c r="AH62" s="282"/>
      <c r="AI62" s="282"/>
      <c r="AJ62" s="282"/>
      <c r="AK62" s="282"/>
      <c r="AL62" s="282"/>
      <c r="AM62" s="282"/>
      <c r="AN62" s="281">
        <f t="shared" si="0"/>
        <v>0</v>
      </c>
      <c r="AO62" s="282"/>
      <c r="AP62" s="282"/>
      <c r="AQ62" s="75" t="s">
        <v>79</v>
      </c>
      <c r="AR62" s="72"/>
      <c r="AS62" s="76">
        <v>0</v>
      </c>
      <c r="AT62" s="77">
        <f t="shared" si="1"/>
        <v>0</v>
      </c>
      <c r="AU62" s="78">
        <f>'E.2.01.8 - Slaboroudá ele...'!P81</f>
        <v>0</v>
      </c>
      <c r="AV62" s="77">
        <f>'E.2.01.8 - Slaboroudá ele...'!J33</f>
        <v>0</v>
      </c>
      <c r="AW62" s="77">
        <f>'E.2.01.8 - Slaboroudá ele...'!J34</f>
        <v>0</v>
      </c>
      <c r="AX62" s="77">
        <f>'E.2.01.8 - Slaboroudá ele...'!J35</f>
        <v>0</v>
      </c>
      <c r="AY62" s="77">
        <f>'E.2.01.8 - Slaboroudá ele...'!J36</f>
        <v>0</v>
      </c>
      <c r="AZ62" s="77">
        <f>'E.2.01.8 - Slaboroudá ele...'!F33</f>
        <v>0</v>
      </c>
      <c r="BA62" s="77">
        <f>'E.2.01.8 - Slaboroudá ele...'!F34</f>
        <v>0</v>
      </c>
      <c r="BB62" s="77">
        <f>'E.2.01.8 - Slaboroudá ele...'!F35</f>
        <v>0</v>
      </c>
      <c r="BC62" s="77">
        <f>'E.2.01.8 - Slaboroudá ele...'!F36</f>
        <v>0</v>
      </c>
      <c r="BD62" s="79">
        <f>'E.2.01.8 - Slaboroudá ele...'!F37</f>
        <v>0</v>
      </c>
      <c r="BT62" s="80" t="s">
        <v>80</v>
      </c>
      <c r="BV62" s="80" t="s">
        <v>74</v>
      </c>
      <c r="BW62" s="80" t="s">
        <v>103</v>
      </c>
      <c r="BX62" s="80" t="s">
        <v>5</v>
      </c>
      <c r="CL62" s="80" t="s">
        <v>19</v>
      </c>
      <c r="CM62" s="80" t="s">
        <v>80</v>
      </c>
    </row>
    <row r="63" spans="1:91" s="6" customFormat="1" ht="14.45" customHeight="1">
      <c r="A63" s="71" t="s">
        <v>76</v>
      </c>
      <c r="B63" s="72"/>
      <c r="C63" s="73"/>
      <c r="D63" s="283" t="s">
        <v>104</v>
      </c>
      <c r="E63" s="283"/>
      <c r="F63" s="283"/>
      <c r="G63" s="283"/>
      <c r="H63" s="283"/>
      <c r="I63" s="74"/>
      <c r="J63" s="283" t="s">
        <v>105</v>
      </c>
      <c r="K63" s="283"/>
      <c r="L63" s="283"/>
      <c r="M63" s="283"/>
      <c r="N63" s="283"/>
      <c r="O63" s="283"/>
      <c r="P63" s="283"/>
      <c r="Q63" s="283"/>
      <c r="R63" s="283"/>
      <c r="S63" s="283"/>
      <c r="T63" s="283"/>
      <c r="U63" s="283"/>
      <c r="V63" s="283"/>
      <c r="W63" s="283"/>
      <c r="X63" s="283"/>
      <c r="Y63" s="283"/>
      <c r="Z63" s="283"/>
      <c r="AA63" s="283"/>
      <c r="AB63" s="283"/>
      <c r="AC63" s="283"/>
      <c r="AD63" s="283"/>
      <c r="AE63" s="283"/>
      <c r="AF63" s="283"/>
      <c r="AG63" s="281">
        <f>'VRN - Vedlejší rozpočtové...'!J30</f>
        <v>0</v>
      </c>
      <c r="AH63" s="282"/>
      <c r="AI63" s="282"/>
      <c r="AJ63" s="282"/>
      <c r="AK63" s="282"/>
      <c r="AL63" s="282"/>
      <c r="AM63" s="282"/>
      <c r="AN63" s="281">
        <f t="shared" si="0"/>
        <v>0</v>
      </c>
      <c r="AO63" s="282"/>
      <c r="AP63" s="282"/>
      <c r="AQ63" s="75" t="s">
        <v>79</v>
      </c>
      <c r="AR63" s="72"/>
      <c r="AS63" s="81">
        <v>0</v>
      </c>
      <c r="AT63" s="82">
        <f t="shared" si="1"/>
        <v>0</v>
      </c>
      <c r="AU63" s="83">
        <f>'VRN - Vedlejší rozpočtové...'!P82</f>
        <v>0</v>
      </c>
      <c r="AV63" s="82">
        <f>'VRN - Vedlejší rozpočtové...'!J33</f>
        <v>0</v>
      </c>
      <c r="AW63" s="82">
        <f>'VRN - Vedlejší rozpočtové...'!J34</f>
        <v>0</v>
      </c>
      <c r="AX63" s="82">
        <f>'VRN - Vedlejší rozpočtové...'!J35</f>
        <v>0</v>
      </c>
      <c r="AY63" s="82">
        <f>'VRN - Vedlejší rozpočtové...'!J36</f>
        <v>0</v>
      </c>
      <c r="AZ63" s="82">
        <f>'VRN - Vedlejší rozpočtové...'!F33</f>
        <v>0</v>
      </c>
      <c r="BA63" s="82">
        <f>'VRN - Vedlejší rozpočtové...'!F34</f>
        <v>0</v>
      </c>
      <c r="BB63" s="82">
        <f>'VRN - Vedlejší rozpočtové...'!F35</f>
        <v>0</v>
      </c>
      <c r="BC63" s="82">
        <f>'VRN - Vedlejší rozpočtové...'!F36</f>
        <v>0</v>
      </c>
      <c r="BD63" s="84">
        <f>'VRN - Vedlejší rozpočtové...'!F37</f>
        <v>0</v>
      </c>
      <c r="BT63" s="80" t="s">
        <v>80</v>
      </c>
      <c r="BV63" s="80" t="s">
        <v>74</v>
      </c>
      <c r="BW63" s="80" t="s">
        <v>106</v>
      </c>
      <c r="BX63" s="80" t="s">
        <v>5</v>
      </c>
      <c r="CL63" s="80" t="s">
        <v>19</v>
      </c>
      <c r="CM63" s="80" t="s">
        <v>80</v>
      </c>
    </row>
    <row r="64" spans="1:91" s="1" customFormat="1" ht="30" customHeight="1">
      <c r="B64" s="32"/>
      <c r="AR64" s="32"/>
    </row>
    <row r="65" spans="2:44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32"/>
    </row>
  </sheetData>
  <sheetProtection algorithmName="SHA-512" hashValue="TSlELqHADrJN4Mf8y3cjsysJoZTS5BtJC+DfSd2eDpOmYrcdL1RFAdRZ2vQONNTZkBuOU/JNN3aqUFMDOmU/pQ==" saltValue="470E3Dd5/TpcqP/Gtc2GCepae27ks8ljvhTMX0aIewpHh/MS/DpqBUSd7TcMM3z6Sn5ui8AezqeGND8adgmwbg==" spinCount="100000" sheet="1" objects="1" scenarios="1" formatColumns="0" formatRows="0"/>
  <mergeCells count="7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D60:H60"/>
    <mergeCell ref="J60:AF60"/>
    <mergeCell ref="AN61:AP61"/>
    <mergeCell ref="AG61:AM61"/>
    <mergeCell ref="D61:H61"/>
    <mergeCell ref="J61:AF61"/>
    <mergeCell ref="D62:H62"/>
    <mergeCell ref="J62:AF62"/>
    <mergeCell ref="AN63:AP63"/>
    <mergeCell ref="AG63:AM63"/>
    <mergeCell ref="D63:H63"/>
    <mergeCell ref="J63:AF63"/>
    <mergeCell ref="AK30:AO30"/>
    <mergeCell ref="L30:P30"/>
    <mergeCell ref="W30:AE30"/>
    <mergeCell ref="L31:P31"/>
    <mergeCell ref="AN62:AP62"/>
    <mergeCell ref="AG62:AM62"/>
    <mergeCell ref="AN60:AP60"/>
    <mergeCell ref="AG60:AM60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E.2.01.1. - Pozemní objek...'!C2" display="/"/>
    <hyperlink ref="A56" location="'E.2.01.2 - Zpevněná parko...'!C2" display="/"/>
    <hyperlink ref="A57" location="'E.2.01.3 - Oplocení'!C2" display="/"/>
    <hyperlink ref="A58" location="'E.2.01.4 - Oprava septiku'!C2" display="/"/>
    <hyperlink ref="A59" location="'E.2.01.5 - Zdravotechnika'!C2" display="/"/>
    <hyperlink ref="A60" location="'E.2.01.6 - Vytápění'!C2" display="/"/>
    <hyperlink ref="A61" location="'E.2.01.7 - Silnoproudá el...'!C2" display="/"/>
    <hyperlink ref="A62" location="'E.2.01.8 - Slaboroudá ele...'!C2" display="/"/>
    <hyperlink ref="A63" location="'VRN - Vedlejší rozpočtové...'!C2" display="/"/>
  </hyperlinks>
  <pageMargins left="0.39374999999999999" right="0.39374999999999999" top="0.39374999999999999" bottom="0.39374999999999999" header="0" footer="0"/>
  <pageSetup paperSize="9" scale="8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4"/>
  <sheetViews>
    <sheetView showGridLines="0" topLeftCell="A40" workbookViewId="0"/>
  </sheetViews>
  <sheetFormatPr defaultRowHeight="11.2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106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2:46" ht="24.95" customHeight="1">
      <c r="B4" s="20"/>
      <c r="D4" s="21" t="s">
        <v>107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4.45" customHeight="1">
      <c r="B7" s="20"/>
      <c r="E7" s="300" t="str">
        <f>'Rekapitulace stavby'!K6</f>
        <v>Stavební úpravy bytového domu ul. Partyzánská č. p. 302 v Pudlově</v>
      </c>
      <c r="F7" s="301"/>
      <c r="G7" s="301"/>
      <c r="H7" s="301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5.6" customHeight="1">
      <c r="B9" s="32"/>
      <c r="E9" s="290" t="s">
        <v>2164</v>
      </c>
      <c r="F9" s="299"/>
      <c r="G9" s="299"/>
      <c r="H9" s="29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26. 11. 2022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73"/>
      <c r="G18" s="273"/>
      <c r="H18" s="273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4.45" customHeight="1">
      <c r="B27" s="86"/>
      <c r="E27" s="277" t="s">
        <v>19</v>
      </c>
      <c r="F27" s="277"/>
      <c r="G27" s="277"/>
      <c r="H27" s="27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ROUND((SUM(BE82:BE103)),  2)</f>
        <v>0</v>
      </c>
      <c r="I33" s="89">
        <v>0.21</v>
      </c>
      <c r="J33" s="88">
        <f>ROUND(((SUM(BE82:BE103))*I33),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ROUND((SUM(BF82:BF103)),  2)</f>
        <v>0</v>
      </c>
      <c r="I34" s="89">
        <v>0.15</v>
      </c>
      <c r="J34" s="88">
        <f>ROUND(((SUM(BF82:BF103))*I34),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ROUND((SUM(BG82:BG103)),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ROUND((SUM(BH82:BH103)),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ROUND((SUM(BI82:BI103)),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4.45" customHeight="1">
      <c r="B48" s="32"/>
      <c r="E48" s="300" t="str">
        <f>E7</f>
        <v>Stavební úpravy bytového domu ul. Partyzánská č. p. 302 v Pudlově</v>
      </c>
      <c r="F48" s="301"/>
      <c r="G48" s="301"/>
      <c r="H48" s="301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5.6" customHeight="1">
      <c r="B50" s="32"/>
      <c r="E50" s="290" t="str">
        <f>E9</f>
        <v>VRN - Vedlejší rozpočtové náklady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Partyzánská 302</v>
      </c>
      <c r="I52" s="27" t="s">
        <v>23</v>
      </c>
      <c r="J52" s="49" t="str">
        <f>IF(J12="","",J12)</f>
        <v>26. 11. 2022</v>
      </c>
      <c r="L52" s="32"/>
    </row>
    <row r="53" spans="2:47" s="1" customFormat="1" ht="6.95" customHeight="1">
      <c r="B53" s="32"/>
      <c r="L53" s="32"/>
    </row>
    <row r="54" spans="2:47" s="1" customFormat="1" ht="15.6" customHeight="1">
      <c r="B54" s="32"/>
      <c r="C54" s="27" t="s">
        <v>25</v>
      </c>
      <c r="F54" s="25" t="str">
        <f>E15</f>
        <v>Město Bohumín</v>
      </c>
      <c r="I54" s="27" t="s">
        <v>31</v>
      </c>
      <c r="J54" s="30" t="str">
        <f>E21</f>
        <v>BENUTA PRO s.r.o.</v>
      </c>
      <c r="L54" s="32"/>
    </row>
    <row r="55" spans="2:47" s="1" customFormat="1" ht="15.6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T. Pacola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111</v>
      </c>
      <c r="D57" s="90"/>
      <c r="E57" s="90"/>
      <c r="F57" s="90"/>
      <c r="G57" s="90"/>
      <c r="H57" s="90"/>
      <c r="I57" s="90"/>
      <c r="J57" s="97" t="s">
        <v>112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J82</f>
        <v>0</v>
      </c>
      <c r="L59" s="32"/>
      <c r="AU59" s="17" t="s">
        <v>113</v>
      </c>
    </row>
    <row r="60" spans="2:47" s="8" customFormat="1" ht="24.95" customHeight="1">
      <c r="B60" s="99"/>
      <c r="D60" s="100" t="s">
        <v>2164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9" customFormat="1" ht="19.899999999999999" customHeight="1">
      <c r="B61" s="103"/>
      <c r="D61" s="104" t="s">
        <v>2165</v>
      </c>
      <c r="E61" s="105"/>
      <c r="F61" s="105"/>
      <c r="G61" s="105"/>
      <c r="H61" s="105"/>
      <c r="I61" s="105"/>
      <c r="J61" s="106">
        <f>J84</f>
        <v>0</v>
      </c>
      <c r="L61" s="103"/>
    </row>
    <row r="62" spans="2:47" s="9" customFormat="1" ht="19.899999999999999" customHeight="1">
      <c r="B62" s="103"/>
      <c r="D62" s="104" t="s">
        <v>2166</v>
      </c>
      <c r="E62" s="105"/>
      <c r="F62" s="105"/>
      <c r="G62" s="105"/>
      <c r="H62" s="105"/>
      <c r="I62" s="105"/>
      <c r="J62" s="106">
        <f>J87</f>
        <v>0</v>
      </c>
      <c r="L62" s="103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1" t="s">
        <v>138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7" t="s">
        <v>16</v>
      </c>
      <c r="L71" s="32"/>
    </row>
    <row r="72" spans="2:12" s="1" customFormat="1" ht="14.45" customHeight="1">
      <c r="B72" s="32"/>
      <c r="E72" s="300" t="str">
        <f>E7</f>
        <v>Stavební úpravy bytového domu ul. Partyzánská č. p. 302 v Pudlově</v>
      </c>
      <c r="F72" s="301"/>
      <c r="G72" s="301"/>
      <c r="H72" s="301"/>
      <c r="L72" s="32"/>
    </row>
    <row r="73" spans="2:12" s="1" customFormat="1" ht="12" customHeight="1">
      <c r="B73" s="32"/>
      <c r="C73" s="27" t="s">
        <v>108</v>
      </c>
      <c r="L73" s="32"/>
    </row>
    <row r="74" spans="2:12" s="1" customFormat="1" ht="15.6" customHeight="1">
      <c r="B74" s="32"/>
      <c r="E74" s="290" t="str">
        <f>E9</f>
        <v>VRN - Vedlejší rozpočtové náklady</v>
      </c>
      <c r="F74" s="299"/>
      <c r="G74" s="299"/>
      <c r="H74" s="299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21</v>
      </c>
      <c r="F76" s="25" t="str">
        <f>F12</f>
        <v>Partyzánská 302</v>
      </c>
      <c r="I76" s="27" t="s">
        <v>23</v>
      </c>
      <c r="J76" s="49" t="str">
        <f>IF(J12="","",J12)</f>
        <v>26. 11. 2022</v>
      </c>
      <c r="L76" s="32"/>
    </row>
    <row r="77" spans="2:12" s="1" customFormat="1" ht="6.95" customHeight="1">
      <c r="B77" s="32"/>
      <c r="L77" s="32"/>
    </row>
    <row r="78" spans="2:12" s="1" customFormat="1" ht="15.6" customHeight="1">
      <c r="B78" s="32"/>
      <c r="C78" s="27" t="s">
        <v>25</v>
      </c>
      <c r="F78" s="25" t="str">
        <f>E15</f>
        <v>Město Bohumín</v>
      </c>
      <c r="I78" s="27" t="s">
        <v>31</v>
      </c>
      <c r="J78" s="30" t="str">
        <f>E21</f>
        <v>BENUTA PRO s.r.o.</v>
      </c>
      <c r="L78" s="32"/>
    </row>
    <row r="79" spans="2:12" s="1" customFormat="1" ht="15.6" customHeight="1">
      <c r="B79" s="32"/>
      <c r="C79" s="27" t="s">
        <v>29</v>
      </c>
      <c r="F79" s="25" t="str">
        <f>IF(E18="","",E18)</f>
        <v>Vyplň údaj</v>
      </c>
      <c r="I79" s="27" t="s">
        <v>34</v>
      </c>
      <c r="J79" s="30" t="str">
        <f>E24</f>
        <v>Ing. T. Pacola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07"/>
      <c r="C81" s="108" t="s">
        <v>139</v>
      </c>
      <c r="D81" s="109" t="s">
        <v>57</v>
      </c>
      <c r="E81" s="109" t="s">
        <v>53</v>
      </c>
      <c r="F81" s="109" t="s">
        <v>54</v>
      </c>
      <c r="G81" s="109" t="s">
        <v>140</v>
      </c>
      <c r="H81" s="109" t="s">
        <v>141</v>
      </c>
      <c r="I81" s="109" t="s">
        <v>142</v>
      </c>
      <c r="J81" s="109" t="s">
        <v>112</v>
      </c>
      <c r="K81" s="110" t="s">
        <v>143</v>
      </c>
      <c r="L81" s="107"/>
      <c r="M81" s="56" t="s">
        <v>19</v>
      </c>
      <c r="N81" s="57" t="s">
        <v>42</v>
      </c>
      <c r="O81" s="57" t="s">
        <v>144</v>
      </c>
      <c r="P81" s="57" t="s">
        <v>145</v>
      </c>
      <c r="Q81" s="57" t="s">
        <v>146</v>
      </c>
      <c r="R81" s="57" t="s">
        <v>147</v>
      </c>
      <c r="S81" s="57" t="s">
        <v>148</v>
      </c>
      <c r="T81" s="58" t="s">
        <v>149</v>
      </c>
    </row>
    <row r="82" spans="2:65" s="1" customFormat="1" ht="22.9" customHeight="1">
      <c r="B82" s="32"/>
      <c r="C82" s="61" t="s">
        <v>150</v>
      </c>
      <c r="J82" s="111">
        <f>BK82</f>
        <v>0</v>
      </c>
      <c r="L82" s="32"/>
      <c r="M82" s="59"/>
      <c r="N82" s="50"/>
      <c r="O82" s="50"/>
      <c r="P82" s="112">
        <f>P83</f>
        <v>0</v>
      </c>
      <c r="Q82" s="50"/>
      <c r="R82" s="112">
        <f>R83</f>
        <v>0</v>
      </c>
      <c r="S82" s="50"/>
      <c r="T82" s="113">
        <f>T83</f>
        <v>0</v>
      </c>
      <c r="AT82" s="17" t="s">
        <v>71</v>
      </c>
      <c r="AU82" s="17" t="s">
        <v>113</v>
      </c>
      <c r="BK82" s="114">
        <f>BK83</f>
        <v>0</v>
      </c>
    </row>
    <row r="83" spans="2:65" s="11" customFormat="1" ht="25.9" customHeight="1">
      <c r="B83" s="115"/>
      <c r="D83" s="116" t="s">
        <v>71</v>
      </c>
      <c r="E83" s="117" t="s">
        <v>104</v>
      </c>
      <c r="F83" s="117" t="s">
        <v>105</v>
      </c>
      <c r="I83" s="118"/>
      <c r="J83" s="119">
        <f>BK83</f>
        <v>0</v>
      </c>
      <c r="L83" s="115"/>
      <c r="M83" s="120"/>
      <c r="P83" s="121">
        <f>P84+P87</f>
        <v>0</v>
      </c>
      <c r="R83" s="121">
        <f>R84+R87</f>
        <v>0</v>
      </c>
      <c r="T83" s="122">
        <f>T84+T87</f>
        <v>0</v>
      </c>
      <c r="AR83" s="116" t="s">
        <v>181</v>
      </c>
      <c r="AT83" s="123" t="s">
        <v>71</v>
      </c>
      <c r="AU83" s="123" t="s">
        <v>72</v>
      </c>
      <c r="AY83" s="116" t="s">
        <v>153</v>
      </c>
      <c r="BK83" s="124">
        <f>BK84+BK87</f>
        <v>0</v>
      </c>
    </row>
    <row r="84" spans="2:65" s="11" customFormat="1" ht="22.9" customHeight="1">
      <c r="B84" s="115"/>
      <c r="D84" s="116" t="s">
        <v>71</v>
      </c>
      <c r="E84" s="125" t="s">
        <v>2167</v>
      </c>
      <c r="F84" s="125" t="s">
        <v>2168</v>
      </c>
      <c r="I84" s="118"/>
      <c r="J84" s="126">
        <f>BK84</f>
        <v>0</v>
      </c>
      <c r="L84" s="115"/>
      <c r="M84" s="120"/>
      <c r="P84" s="121">
        <f>SUM(P85:P86)</f>
        <v>0</v>
      </c>
      <c r="R84" s="121">
        <f>SUM(R85:R86)</f>
        <v>0</v>
      </c>
      <c r="T84" s="122">
        <f>SUM(T85:T86)</f>
        <v>0</v>
      </c>
      <c r="AR84" s="116" t="s">
        <v>181</v>
      </c>
      <c r="AT84" s="123" t="s">
        <v>71</v>
      </c>
      <c r="AU84" s="123" t="s">
        <v>80</v>
      </c>
      <c r="AY84" s="116" t="s">
        <v>153</v>
      </c>
      <c r="BK84" s="124">
        <f>SUM(BK85:BK86)</f>
        <v>0</v>
      </c>
    </row>
    <row r="85" spans="2:65" s="1" customFormat="1" ht="14.45" customHeight="1">
      <c r="B85" s="32"/>
      <c r="C85" s="127" t="s">
        <v>80</v>
      </c>
      <c r="D85" s="127" t="s">
        <v>155</v>
      </c>
      <c r="E85" s="128" t="s">
        <v>2169</v>
      </c>
      <c r="F85" s="129" t="s">
        <v>2170</v>
      </c>
      <c r="G85" s="130" t="s">
        <v>2171</v>
      </c>
      <c r="H85" s="131">
        <v>1</v>
      </c>
      <c r="I85" s="132"/>
      <c r="J85" s="133">
        <f>ROUND(I85*H85,2)</f>
        <v>0</v>
      </c>
      <c r="K85" s="129" t="s">
        <v>159</v>
      </c>
      <c r="L85" s="32"/>
      <c r="M85" s="134" t="s">
        <v>19</v>
      </c>
      <c r="N85" s="135" t="s">
        <v>44</v>
      </c>
      <c r="P85" s="136">
        <f>O85*H85</f>
        <v>0</v>
      </c>
      <c r="Q85" s="136">
        <v>0</v>
      </c>
      <c r="R85" s="136">
        <f>Q85*H85</f>
        <v>0</v>
      </c>
      <c r="S85" s="136">
        <v>0</v>
      </c>
      <c r="T85" s="137">
        <f>S85*H85</f>
        <v>0</v>
      </c>
      <c r="AR85" s="138" t="s">
        <v>2172</v>
      </c>
      <c r="AT85" s="138" t="s">
        <v>155</v>
      </c>
      <c r="AU85" s="138" t="s">
        <v>85</v>
      </c>
      <c r="AY85" s="17" t="s">
        <v>153</v>
      </c>
      <c r="BE85" s="139">
        <f>IF(N85="základní",J85,0)</f>
        <v>0</v>
      </c>
      <c r="BF85" s="139">
        <f>IF(N85="snížená",J85,0)</f>
        <v>0</v>
      </c>
      <c r="BG85" s="139">
        <f>IF(N85="zákl. přenesená",J85,0)</f>
        <v>0</v>
      </c>
      <c r="BH85" s="139">
        <f>IF(N85="sníž. přenesená",J85,0)</f>
        <v>0</v>
      </c>
      <c r="BI85" s="139">
        <f>IF(N85="nulová",J85,0)</f>
        <v>0</v>
      </c>
      <c r="BJ85" s="17" t="s">
        <v>85</v>
      </c>
      <c r="BK85" s="139">
        <f>ROUND(I85*H85,2)</f>
        <v>0</v>
      </c>
      <c r="BL85" s="17" t="s">
        <v>2172</v>
      </c>
      <c r="BM85" s="138" t="s">
        <v>2173</v>
      </c>
    </row>
    <row r="86" spans="2:65" s="1" customFormat="1">
      <c r="B86" s="32"/>
      <c r="D86" s="140" t="s">
        <v>162</v>
      </c>
      <c r="F86" s="141" t="s">
        <v>2174</v>
      </c>
      <c r="I86" s="142"/>
      <c r="L86" s="32"/>
      <c r="M86" s="143"/>
      <c r="T86" s="53"/>
      <c r="AT86" s="17" t="s">
        <v>162</v>
      </c>
      <c r="AU86" s="17" t="s">
        <v>85</v>
      </c>
    </row>
    <row r="87" spans="2:65" s="11" customFormat="1" ht="22.9" customHeight="1">
      <c r="B87" s="115"/>
      <c r="D87" s="116" t="s">
        <v>71</v>
      </c>
      <c r="E87" s="125" t="s">
        <v>2175</v>
      </c>
      <c r="F87" s="125" t="s">
        <v>2176</v>
      </c>
      <c r="I87" s="118"/>
      <c r="J87" s="126">
        <f>BK87</f>
        <v>0</v>
      </c>
      <c r="L87" s="115"/>
      <c r="M87" s="120"/>
      <c r="P87" s="121">
        <f>SUM(P88:P103)</f>
        <v>0</v>
      </c>
      <c r="R87" s="121">
        <f>SUM(R88:R103)</f>
        <v>0</v>
      </c>
      <c r="T87" s="122">
        <f>SUM(T88:T103)</f>
        <v>0</v>
      </c>
      <c r="AR87" s="116" t="s">
        <v>181</v>
      </c>
      <c r="AT87" s="123" t="s">
        <v>71</v>
      </c>
      <c r="AU87" s="123" t="s">
        <v>80</v>
      </c>
      <c r="AY87" s="116" t="s">
        <v>153</v>
      </c>
      <c r="BK87" s="124">
        <f>SUM(BK88:BK103)</f>
        <v>0</v>
      </c>
    </row>
    <row r="88" spans="2:65" s="1" customFormat="1" ht="14.45" customHeight="1">
      <c r="B88" s="32"/>
      <c r="C88" s="127" t="s">
        <v>85</v>
      </c>
      <c r="D88" s="127" t="s">
        <v>155</v>
      </c>
      <c r="E88" s="128" t="s">
        <v>2177</v>
      </c>
      <c r="F88" s="129" t="s">
        <v>2176</v>
      </c>
      <c r="G88" s="130" t="s">
        <v>2171</v>
      </c>
      <c r="H88" s="131">
        <v>1</v>
      </c>
      <c r="I88" s="132"/>
      <c r="J88" s="133">
        <f>ROUND(I88*H88,2)</f>
        <v>0</v>
      </c>
      <c r="K88" s="129" t="s">
        <v>159</v>
      </c>
      <c r="L88" s="32"/>
      <c r="M88" s="134" t="s">
        <v>19</v>
      </c>
      <c r="N88" s="135" t="s">
        <v>44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2172</v>
      </c>
      <c r="AT88" s="138" t="s">
        <v>155</v>
      </c>
      <c r="AU88" s="138" t="s">
        <v>85</v>
      </c>
      <c r="AY88" s="17" t="s">
        <v>153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85</v>
      </c>
      <c r="BK88" s="139">
        <f>ROUND(I88*H88,2)</f>
        <v>0</v>
      </c>
      <c r="BL88" s="17" t="s">
        <v>2172</v>
      </c>
      <c r="BM88" s="138" t="s">
        <v>2178</v>
      </c>
    </row>
    <row r="89" spans="2:65" s="1" customFormat="1">
      <c r="B89" s="32"/>
      <c r="D89" s="140" t="s">
        <v>162</v>
      </c>
      <c r="F89" s="141" t="s">
        <v>2179</v>
      </c>
      <c r="I89" s="142"/>
      <c r="L89" s="32"/>
      <c r="M89" s="143"/>
      <c r="T89" s="53"/>
      <c r="AT89" s="17" t="s">
        <v>162</v>
      </c>
      <c r="AU89" s="17" t="s">
        <v>85</v>
      </c>
    </row>
    <row r="90" spans="2:65" s="1" customFormat="1" ht="78">
      <c r="B90" s="32"/>
      <c r="D90" s="145" t="s">
        <v>1371</v>
      </c>
      <c r="F90" s="175" t="s">
        <v>2180</v>
      </c>
      <c r="I90" s="142"/>
      <c r="L90" s="32"/>
      <c r="M90" s="143"/>
      <c r="T90" s="53"/>
      <c r="AT90" s="17" t="s">
        <v>1371</v>
      </c>
      <c r="AU90" s="17" t="s">
        <v>85</v>
      </c>
    </row>
    <row r="91" spans="2:65" s="1" customFormat="1" ht="14.45" customHeight="1">
      <c r="B91" s="32"/>
      <c r="C91" s="127" t="s">
        <v>170</v>
      </c>
      <c r="D91" s="127" t="s">
        <v>155</v>
      </c>
      <c r="E91" s="128" t="s">
        <v>2181</v>
      </c>
      <c r="F91" s="129" t="s">
        <v>2182</v>
      </c>
      <c r="G91" s="130" t="s">
        <v>2171</v>
      </c>
      <c r="H91" s="131">
        <v>1</v>
      </c>
      <c r="I91" s="132"/>
      <c r="J91" s="133">
        <f>ROUND(I91*H91,2)</f>
        <v>0</v>
      </c>
      <c r="K91" s="129" t="s">
        <v>159</v>
      </c>
      <c r="L91" s="32"/>
      <c r="M91" s="134" t="s">
        <v>19</v>
      </c>
      <c r="N91" s="135" t="s">
        <v>44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2172</v>
      </c>
      <c r="AT91" s="138" t="s">
        <v>155</v>
      </c>
      <c r="AU91" s="138" t="s">
        <v>85</v>
      </c>
      <c r="AY91" s="17" t="s">
        <v>153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7" t="s">
        <v>85</v>
      </c>
      <c r="BK91" s="139">
        <f>ROUND(I91*H91,2)</f>
        <v>0</v>
      </c>
      <c r="BL91" s="17" t="s">
        <v>2172</v>
      </c>
      <c r="BM91" s="138" t="s">
        <v>2183</v>
      </c>
    </row>
    <row r="92" spans="2:65" s="1" customFormat="1">
      <c r="B92" s="32"/>
      <c r="D92" s="140" t="s">
        <v>162</v>
      </c>
      <c r="F92" s="141" t="s">
        <v>2184</v>
      </c>
      <c r="I92" s="142"/>
      <c r="L92" s="32"/>
      <c r="M92" s="143"/>
      <c r="T92" s="53"/>
      <c r="AT92" s="17" t="s">
        <v>162</v>
      </c>
      <c r="AU92" s="17" t="s">
        <v>85</v>
      </c>
    </row>
    <row r="93" spans="2:65" s="1" customFormat="1" ht="14.45" customHeight="1">
      <c r="B93" s="32"/>
      <c r="C93" s="127" t="s">
        <v>160</v>
      </c>
      <c r="D93" s="127" t="s">
        <v>155</v>
      </c>
      <c r="E93" s="128" t="s">
        <v>2185</v>
      </c>
      <c r="F93" s="129" t="s">
        <v>2186</v>
      </c>
      <c r="G93" s="130" t="s">
        <v>2171</v>
      </c>
      <c r="H93" s="131">
        <v>1</v>
      </c>
      <c r="I93" s="132"/>
      <c r="J93" s="133">
        <f>ROUND(I93*H93,2)</f>
        <v>0</v>
      </c>
      <c r="K93" s="129" t="s">
        <v>159</v>
      </c>
      <c r="L93" s="32"/>
      <c r="M93" s="134" t="s">
        <v>19</v>
      </c>
      <c r="N93" s="135" t="s">
        <v>44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2172</v>
      </c>
      <c r="AT93" s="138" t="s">
        <v>155</v>
      </c>
      <c r="AU93" s="138" t="s">
        <v>85</v>
      </c>
      <c r="AY93" s="17" t="s">
        <v>153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85</v>
      </c>
      <c r="BK93" s="139">
        <f>ROUND(I93*H93,2)</f>
        <v>0</v>
      </c>
      <c r="BL93" s="17" t="s">
        <v>2172</v>
      </c>
      <c r="BM93" s="138" t="s">
        <v>2187</v>
      </c>
    </row>
    <row r="94" spans="2:65" s="1" customFormat="1">
      <c r="B94" s="32"/>
      <c r="D94" s="140" t="s">
        <v>162</v>
      </c>
      <c r="F94" s="141" t="s">
        <v>2188</v>
      </c>
      <c r="I94" s="142"/>
      <c r="L94" s="32"/>
      <c r="M94" s="143"/>
      <c r="T94" s="53"/>
      <c r="AT94" s="17" t="s">
        <v>162</v>
      </c>
      <c r="AU94" s="17" t="s">
        <v>85</v>
      </c>
    </row>
    <row r="95" spans="2:65" s="1" customFormat="1" ht="14.45" customHeight="1">
      <c r="B95" s="32"/>
      <c r="C95" s="127" t="s">
        <v>181</v>
      </c>
      <c r="D95" s="127" t="s">
        <v>155</v>
      </c>
      <c r="E95" s="128" t="s">
        <v>2189</v>
      </c>
      <c r="F95" s="129" t="s">
        <v>2190</v>
      </c>
      <c r="G95" s="130" t="s">
        <v>2171</v>
      </c>
      <c r="H95" s="131">
        <v>1</v>
      </c>
      <c r="I95" s="132"/>
      <c r="J95" s="133">
        <f>ROUND(I95*H95,2)</f>
        <v>0</v>
      </c>
      <c r="K95" s="129" t="s">
        <v>159</v>
      </c>
      <c r="L95" s="32"/>
      <c r="M95" s="134" t="s">
        <v>19</v>
      </c>
      <c r="N95" s="135" t="s">
        <v>44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2172</v>
      </c>
      <c r="AT95" s="138" t="s">
        <v>155</v>
      </c>
      <c r="AU95" s="138" t="s">
        <v>85</v>
      </c>
      <c r="AY95" s="17" t="s">
        <v>153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85</v>
      </c>
      <c r="BK95" s="139">
        <f>ROUND(I95*H95,2)</f>
        <v>0</v>
      </c>
      <c r="BL95" s="17" t="s">
        <v>2172</v>
      </c>
      <c r="BM95" s="138" t="s">
        <v>2191</v>
      </c>
    </row>
    <row r="96" spans="2:65" s="1" customFormat="1">
      <c r="B96" s="32"/>
      <c r="D96" s="140" t="s">
        <v>162</v>
      </c>
      <c r="F96" s="141" t="s">
        <v>2192</v>
      </c>
      <c r="I96" s="142"/>
      <c r="L96" s="32"/>
      <c r="M96" s="143"/>
      <c r="T96" s="53"/>
      <c r="AT96" s="17" t="s">
        <v>162</v>
      </c>
      <c r="AU96" s="17" t="s">
        <v>85</v>
      </c>
    </row>
    <row r="97" spans="2:65" s="1" customFormat="1" ht="14.45" customHeight="1">
      <c r="B97" s="32"/>
      <c r="C97" s="127" t="s">
        <v>186</v>
      </c>
      <c r="D97" s="127" t="s">
        <v>155</v>
      </c>
      <c r="E97" s="128" t="s">
        <v>2193</v>
      </c>
      <c r="F97" s="129" t="s">
        <v>2194</v>
      </c>
      <c r="G97" s="130" t="s">
        <v>2171</v>
      </c>
      <c r="H97" s="131">
        <v>1</v>
      </c>
      <c r="I97" s="132"/>
      <c r="J97" s="133">
        <f>ROUND(I97*H97,2)</f>
        <v>0</v>
      </c>
      <c r="K97" s="129" t="s">
        <v>159</v>
      </c>
      <c r="L97" s="32"/>
      <c r="M97" s="134" t="s">
        <v>19</v>
      </c>
      <c r="N97" s="135" t="s">
        <v>44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2172</v>
      </c>
      <c r="AT97" s="138" t="s">
        <v>155</v>
      </c>
      <c r="AU97" s="138" t="s">
        <v>85</v>
      </c>
      <c r="AY97" s="17" t="s">
        <v>153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85</v>
      </c>
      <c r="BK97" s="139">
        <f>ROUND(I97*H97,2)</f>
        <v>0</v>
      </c>
      <c r="BL97" s="17" t="s">
        <v>2172</v>
      </c>
      <c r="BM97" s="138" t="s">
        <v>2195</v>
      </c>
    </row>
    <row r="98" spans="2:65" s="1" customFormat="1">
      <c r="B98" s="32"/>
      <c r="D98" s="140" t="s">
        <v>162</v>
      </c>
      <c r="F98" s="141" t="s">
        <v>2196</v>
      </c>
      <c r="I98" s="142"/>
      <c r="L98" s="32"/>
      <c r="M98" s="143"/>
      <c r="T98" s="53"/>
      <c r="AT98" s="17" t="s">
        <v>162</v>
      </c>
      <c r="AU98" s="17" t="s">
        <v>85</v>
      </c>
    </row>
    <row r="99" spans="2:65" s="1" customFormat="1" ht="14.45" customHeight="1">
      <c r="B99" s="32"/>
      <c r="C99" s="127" t="s">
        <v>191</v>
      </c>
      <c r="D99" s="127" t="s">
        <v>155</v>
      </c>
      <c r="E99" s="128" t="s">
        <v>2197</v>
      </c>
      <c r="F99" s="129" t="s">
        <v>2198</v>
      </c>
      <c r="G99" s="130" t="s">
        <v>2171</v>
      </c>
      <c r="H99" s="131">
        <v>1</v>
      </c>
      <c r="I99" s="132"/>
      <c r="J99" s="133">
        <f>ROUND(I99*H99,2)</f>
        <v>0</v>
      </c>
      <c r="K99" s="129" t="s">
        <v>159</v>
      </c>
      <c r="L99" s="32"/>
      <c r="M99" s="134" t="s">
        <v>19</v>
      </c>
      <c r="N99" s="135" t="s">
        <v>44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2172</v>
      </c>
      <c r="AT99" s="138" t="s">
        <v>155</v>
      </c>
      <c r="AU99" s="138" t="s">
        <v>85</v>
      </c>
      <c r="AY99" s="17" t="s">
        <v>153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85</v>
      </c>
      <c r="BK99" s="139">
        <f>ROUND(I99*H99,2)</f>
        <v>0</v>
      </c>
      <c r="BL99" s="17" t="s">
        <v>2172</v>
      </c>
      <c r="BM99" s="138" t="s">
        <v>2199</v>
      </c>
    </row>
    <row r="100" spans="2:65" s="1" customFormat="1">
      <c r="B100" s="32"/>
      <c r="D100" s="140" t="s">
        <v>162</v>
      </c>
      <c r="F100" s="141" t="s">
        <v>2200</v>
      </c>
      <c r="I100" s="142"/>
      <c r="L100" s="32"/>
      <c r="M100" s="143"/>
      <c r="T100" s="53"/>
      <c r="AT100" s="17" t="s">
        <v>162</v>
      </c>
      <c r="AU100" s="17" t="s">
        <v>85</v>
      </c>
    </row>
    <row r="101" spans="2:65" s="1" customFormat="1" ht="97.5">
      <c r="B101" s="32"/>
      <c r="D101" s="145" t="s">
        <v>1371</v>
      </c>
      <c r="F101" s="175" t="s">
        <v>2201</v>
      </c>
      <c r="I101" s="142"/>
      <c r="L101" s="32"/>
      <c r="M101" s="143"/>
      <c r="T101" s="53"/>
      <c r="AT101" s="17" t="s">
        <v>1371</v>
      </c>
      <c r="AU101" s="17" t="s">
        <v>85</v>
      </c>
    </row>
    <row r="102" spans="2:65" s="1" customFormat="1" ht="14.45" customHeight="1">
      <c r="B102" s="32"/>
      <c r="C102" s="127" t="s">
        <v>199</v>
      </c>
      <c r="D102" s="127" t="s">
        <v>155</v>
      </c>
      <c r="E102" s="128" t="s">
        <v>2202</v>
      </c>
      <c r="F102" s="129" t="s">
        <v>2203</v>
      </c>
      <c r="G102" s="130" t="s">
        <v>2171</v>
      </c>
      <c r="H102" s="131">
        <v>1</v>
      </c>
      <c r="I102" s="132"/>
      <c r="J102" s="133">
        <f>ROUND(I102*H102,2)</f>
        <v>0</v>
      </c>
      <c r="K102" s="129" t="s">
        <v>159</v>
      </c>
      <c r="L102" s="32"/>
      <c r="M102" s="134" t="s">
        <v>19</v>
      </c>
      <c r="N102" s="135" t="s">
        <v>44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2172</v>
      </c>
      <c r="AT102" s="138" t="s">
        <v>155</v>
      </c>
      <c r="AU102" s="138" t="s">
        <v>85</v>
      </c>
      <c r="AY102" s="17" t="s">
        <v>153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85</v>
      </c>
      <c r="BK102" s="139">
        <f>ROUND(I102*H102,2)</f>
        <v>0</v>
      </c>
      <c r="BL102" s="17" t="s">
        <v>2172</v>
      </c>
      <c r="BM102" s="138" t="s">
        <v>2204</v>
      </c>
    </row>
    <row r="103" spans="2:65" s="1" customFormat="1">
      <c r="B103" s="32"/>
      <c r="D103" s="140" t="s">
        <v>162</v>
      </c>
      <c r="F103" s="141" t="s">
        <v>2205</v>
      </c>
      <c r="I103" s="142"/>
      <c r="L103" s="32"/>
      <c r="M103" s="176"/>
      <c r="N103" s="177"/>
      <c r="O103" s="177"/>
      <c r="P103" s="177"/>
      <c r="Q103" s="177"/>
      <c r="R103" s="177"/>
      <c r="S103" s="177"/>
      <c r="T103" s="178"/>
      <c r="AT103" s="17" t="s">
        <v>162</v>
      </c>
      <c r="AU103" s="17" t="s">
        <v>85</v>
      </c>
    </row>
    <row r="104" spans="2:65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2"/>
    </row>
  </sheetData>
  <sheetProtection algorithmName="SHA-512" hashValue="jvMeQAdMlynVORmIG/aPMXjwvS2wrOPYlvCPzt0tzhXK2ebeiy60P6S1AdJva9mxnrDnXqCm9j8Y1dxJpnOpOA==" saltValue="/hWGbI+XzNEKlqt2cakI6ZJjo3Mm/xE8CabSgmn/4L+OcsycIVJDedtAJDpJlBh5I4vebbYF9YxB6GWDWjHKAQ==" spinCount="100000" sheet="1" objects="1" scenarios="1" formatColumns="0" formatRows="0" autoFilter="0"/>
  <autoFilter ref="C81:K10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89" r:id="rId2"/>
    <hyperlink ref="F92" r:id="rId3"/>
    <hyperlink ref="F94" r:id="rId4"/>
    <hyperlink ref="F96" r:id="rId5"/>
    <hyperlink ref="F98" r:id="rId6"/>
    <hyperlink ref="F100" r:id="rId7"/>
    <hyperlink ref="F103" r:id="rId8"/>
  </hyperlinks>
  <pageMargins left="0.39374999999999999" right="0.39374999999999999" top="0.39374999999999999" bottom="0.39374999999999999" header="0" footer="0"/>
  <pageSetup paperSize="9" scale="79" fitToHeight="100" orientation="landscape" blackAndWhite="1" r:id="rId9"/>
  <headerFooter>
    <oddFooter>&amp;CStrana &amp;P z &amp;N</oddFooter>
  </headerFooter>
  <drawing r:id="rId1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83" customWidth="1"/>
    <col min="2" max="2" width="1.6640625" style="183" customWidth="1"/>
    <col min="3" max="4" width="5" style="183" customWidth="1"/>
    <col min="5" max="5" width="11.6640625" style="183" customWidth="1"/>
    <col min="6" max="6" width="9.1640625" style="183" customWidth="1"/>
    <col min="7" max="7" width="5" style="183" customWidth="1"/>
    <col min="8" max="8" width="77.83203125" style="183" customWidth="1"/>
    <col min="9" max="10" width="20" style="183" customWidth="1"/>
    <col min="11" max="11" width="1.6640625" style="183" customWidth="1"/>
  </cols>
  <sheetData>
    <row r="1" spans="2:11" customFormat="1" ht="37.5" customHeight="1"/>
    <row r="2" spans="2:11" customFormat="1" ht="7.5" customHeight="1">
      <c r="B2" s="184"/>
      <c r="C2" s="185"/>
      <c r="D2" s="185"/>
      <c r="E2" s="185"/>
      <c r="F2" s="185"/>
      <c r="G2" s="185"/>
      <c r="H2" s="185"/>
      <c r="I2" s="185"/>
      <c r="J2" s="185"/>
      <c r="K2" s="186"/>
    </row>
    <row r="3" spans="2:11" s="15" customFormat="1" ht="45" customHeight="1">
      <c r="B3" s="187"/>
      <c r="C3" s="304" t="s">
        <v>2206</v>
      </c>
      <c r="D3" s="304"/>
      <c r="E3" s="304"/>
      <c r="F3" s="304"/>
      <c r="G3" s="304"/>
      <c r="H3" s="304"/>
      <c r="I3" s="304"/>
      <c r="J3" s="304"/>
      <c r="K3" s="188"/>
    </row>
    <row r="4" spans="2:11" customFormat="1" ht="25.5" customHeight="1">
      <c r="B4" s="189"/>
      <c r="C4" s="305" t="s">
        <v>2207</v>
      </c>
      <c r="D4" s="305"/>
      <c r="E4" s="305"/>
      <c r="F4" s="305"/>
      <c r="G4" s="305"/>
      <c r="H4" s="305"/>
      <c r="I4" s="305"/>
      <c r="J4" s="305"/>
      <c r="K4" s="190"/>
    </row>
    <row r="5" spans="2:11" customFormat="1" ht="5.25" customHeight="1">
      <c r="B5" s="189"/>
      <c r="C5" s="191"/>
      <c r="D5" s="191"/>
      <c r="E5" s="191"/>
      <c r="F5" s="191"/>
      <c r="G5" s="191"/>
      <c r="H5" s="191"/>
      <c r="I5" s="191"/>
      <c r="J5" s="191"/>
      <c r="K5" s="190"/>
    </row>
    <row r="6" spans="2:11" customFormat="1" ht="15" customHeight="1">
      <c r="B6" s="189"/>
      <c r="C6" s="303" t="s">
        <v>2208</v>
      </c>
      <c r="D6" s="303"/>
      <c r="E6" s="303"/>
      <c r="F6" s="303"/>
      <c r="G6" s="303"/>
      <c r="H6" s="303"/>
      <c r="I6" s="303"/>
      <c r="J6" s="303"/>
      <c r="K6" s="190"/>
    </row>
    <row r="7" spans="2:11" customFormat="1" ht="15" customHeight="1">
      <c r="B7" s="193"/>
      <c r="C7" s="303" t="s">
        <v>2209</v>
      </c>
      <c r="D7" s="303"/>
      <c r="E7" s="303"/>
      <c r="F7" s="303"/>
      <c r="G7" s="303"/>
      <c r="H7" s="303"/>
      <c r="I7" s="303"/>
      <c r="J7" s="303"/>
      <c r="K7" s="190"/>
    </row>
    <row r="8" spans="2:11" customFormat="1" ht="12.75" customHeight="1">
      <c r="B8" s="193"/>
      <c r="C8" s="192"/>
      <c r="D8" s="192"/>
      <c r="E8" s="192"/>
      <c r="F8" s="192"/>
      <c r="G8" s="192"/>
      <c r="H8" s="192"/>
      <c r="I8" s="192"/>
      <c r="J8" s="192"/>
      <c r="K8" s="190"/>
    </row>
    <row r="9" spans="2:11" customFormat="1" ht="15" customHeight="1">
      <c r="B9" s="193"/>
      <c r="C9" s="303" t="s">
        <v>2210</v>
      </c>
      <c r="D9" s="303"/>
      <c r="E9" s="303"/>
      <c r="F9" s="303"/>
      <c r="G9" s="303"/>
      <c r="H9" s="303"/>
      <c r="I9" s="303"/>
      <c r="J9" s="303"/>
      <c r="K9" s="190"/>
    </row>
    <row r="10" spans="2:11" customFormat="1" ht="15" customHeight="1">
      <c r="B10" s="193"/>
      <c r="C10" s="192"/>
      <c r="D10" s="303" t="s">
        <v>2211</v>
      </c>
      <c r="E10" s="303"/>
      <c r="F10" s="303"/>
      <c r="G10" s="303"/>
      <c r="H10" s="303"/>
      <c r="I10" s="303"/>
      <c r="J10" s="303"/>
      <c r="K10" s="190"/>
    </row>
    <row r="11" spans="2:11" customFormat="1" ht="15" customHeight="1">
      <c r="B11" s="193"/>
      <c r="C11" s="194"/>
      <c r="D11" s="303" t="s">
        <v>2212</v>
      </c>
      <c r="E11" s="303"/>
      <c r="F11" s="303"/>
      <c r="G11" s="303"/>
      <c r="H11" s="303"/>
      <c r="I11" s="303"/>
      <c r="J11" s="303"/>
      <c r="K11" s="190"/>
    </row>
    <row r="12" spans="2:11" customFormat="1" ht="15" customHeight="1">
      <c r="B12" s="193"/>
      <c r="C12" s="194"/>
      <c r="D12" s="192"/>
      <c r="E12" s="192"/>
      <c r="F12" s="192"/>
      <c r="G12" s="192"/>
      <c r="H12" s="192"/>
      <c r="I12" s="192"/>
      <c r="J12" s="192"/>
      <c r="K12" s="190"/>
    </row>
    <row r="13" spans="2:11" customFormat="1" ht="15" customHeight="1">
      <c r="B13" s="193"/>
      <c r="C13" s="194"/>
      <c r="D13" s="195" t="s">
        <v>2213</v>
      </c>
      <c r="E13" s="192"/>
      <c r="F13" s="192"/>
      <c r="G13" s="192"/>
      <c r="H13" s="192"/>
      <c r="I13" s="192"/>
      <c r="J13" s="192"/>
      <c r="K13" s="190"/>
    </row>
    <row r="14" spans="2:11" customFormat="1" ht="12.75" customHeight="1">
      <c r="B14" s="193"/>
      <c r="C14" s="194"/>
      <c r="D14" s="194"/>
      <c r="E14" s="194"/>
      <c r="F14" s="194"/>
      <c r="G14" s="194"/>
      <c r="H14" s="194"/>
      <c r="I14" s="194"/>
      <c r="J14" s="194"/>
      <c r="K14" s="190"/>
    </row>
    <row r="15" spans="2:11" customFormat="1" ht="15" customHeight="1">
      <c r="B15" s="193"/>
      <c r="C15" s="194"/>
      <c r="D15" s="303" t="s">
        <v>2214</v>
      </c>
      <c r="E15" s="303"/>
      <c r="F15" s="303"/>
      <c r="G15" s="303"/>
      <c r="H15" s="303"/>
      <c r="I15" s="303"/>
      <c r="J15" s="303"/>
      <c r="K15" s="190"/>
    </row>
    <row r="16" spans="2:11" customFormat="1" ht="15" customHeight="1">
      <c r="B16" s="193"/>
      <c r="C16" s="194"/>
      <c r="D16" s="303" t="s">
        <v>2215</v>
      </c>
      <c r="E16" s="303"/>
      <c r="F16" s="303"/>
      <c r="G16" s="303"/>
      <c r="H16" s="303"/>
      <c r="I16" s="303"/>
      <c r="J16" s="303"/>
      <c r="K16" s="190"/>
    </row>
    <row r="17" spans="2:11" customFormat="1" ht="15" customHeight="1">
      <c r="B17" s="193"/>
      <c r="C17" s="194"/>
      <c r="D17" s="303" t="s">
        <v>2216</v>
      </c>
      <c r="E17" s="303"/>
      <c r="F17" s="303"/>
      <c r="G17" s="303"/>
      <c r="H17" s="303"/>
      <c r="I17" s="303"/>
      <c r="J17" s="303"/>
      <c r="K17" s="190"/>
    </row>
    <row r="18" spans="2:11" customFormat="1" ht="15" customHeight="1">
      <c r="B18" s="193"/>
      <c r="C18" s="194"/>
      <c r="D18" s="194"/>
      <c r="E18" s="196" t="s">
        <v>79</v>
      </c>
      <c r="F18" s="303" t="s">
        <v>2217</v>
      </c>
      <c r="G18" s="303"/>
      <c r="H18" s="303"/>
      <c r="I18" s="303"/>
      <c r="J18" s="303"/>
      <c r="K18" s="190"/>
    </row>
    <row r="19" spans="2:11" customFormat="1" ht="15" customHeight="1">
      <c r="B19" s="193"/>
      <c r="C19" s="194"/>
      <c r="D19" s="194"/>
      <c r="E19" s="196" t="s">
        <v>2218</v>
      </c>
      <c r="F19" s="303" t="s">
        <v>2219</v>
      </c>
      <c r="G19" s="303"/>
      <c r="H19" s="303"/>
      <c r="I19" s="303"/>
      <c r="J19" s="303"/>
      <c r="K19" s="190"/>
    </row>
    <row r="20" spans="2:11" customFormat="1" ht="15" customHeight="1">
      <c r="B20" s="193"/>
      <c r="C20" s="194"/>
      <c r="D20" s="194"/>
      <c r="E20" s="196" t="s">
        <v>2220</v>
      </c>
      <c r="F20" s="303" t="s">
        <v>2221</v>
      </c>
      <c r="G20" s="303"/>
      <c r="H20" s="303"/>
      <c r="I20" s="303"/>
      <c r="J20" s="303"/>
      <c r="K20" s="190"/>
    </row>
    <row r="21" spans="2:11" customFormat="1" ht="15" customHeight="1">
      <c r="B21" s="193"/>
      <c r="C21" s="194"/>
      <c r="D21" s="194"/>
      <c r="E21" s="196" t="s">
        <v>2222</v>
      </c>
      <c r="F21" s="303" t="s">
        <v>2223</v>
      </c>
      <c r="G21" s="303"/>
      <c r="H21" s="303"/>
      <c r="I21" s="303"/>
      <c r="J21" s="303"/>
      <c r="K21" s="190"/>
    </row>
    <row r="22" spans="2:11" customFormat="1" ht="15" customHeight="1">
      <c r="B22" s="193"/>
      <c r="C22" s="194"/>
      <c r="D22" s="194"/>
      <c r="E22" s="196" t="s">
        <v>2224</v>
      </c>
      <c r="F22" s="303" t="s">
        <v>2225</v>
      </c>
      <c r="G22" s="303"/>
      <c r="H22" s="303"/>
      <c r="I22" s="303"/>
      <c r="J22" s="303"/>
      <c r="K22" s="190"/>
    </row>
    <row r="23" spans="2:11" customFormat="1" ht="15" customHeight="1">
      <c r="B23" s="193"/>
      <c r="C23" s="194"/>
      <c r="D23" s="194"/>
      <c r="E23" s="196" t="s">
        <v>2226</v>
      </c>
      <c r="F23" s="303" t="s">
        <v>2227</v>
      </c>
      <c r="G23" s="303"/>
      <c r="H23" s="303"/>
      <c r="I23" s="303"/>
      <c r="J23" s="303"/>
      <c r="K23" s="190"/>
    </row>
    <row r="24" spans="2:11" customFormat="1" ht="12.75" customHeight="1">
      <c r="B24" s="193"/>
      <c r="C24" s="194"/>
      <c r="D24" s="194"/>
      <c r="E24" s="194"/>
      <c r="F24" s="194"/>
      <c r="G24" s="194"/>
      <c r="H24" s="194"/>
      <c r="I24" s="194"/>
      <c r="J24" s="194"/>
      <c r="K24" s="190"/>
    </row>
    <row r="25" spans="2:11" customFormat="1" ht="15" customHeight="1">
      <c r="B25" s="193"/>
      <c r="C25" s="303" t="s">
        <v>2228</v>
      </c>
      <c r="D25" s="303"/>
      <c r="E25" s="303"/>
      <c r="F25" s="303"/>
      <c r="G25" s="303"/>
      <c r="H25" s="303"/>
      <c r="I25" s="303"/>
      <c r="J25" s="303"/>
      <c r="K25" s="190"/>
    </row>
    <row r="26" spans="2:11" customFormat="1" ht="15" customHeight="1">
      <c r="B26" s="193"/>
      <c r="C26" s="303" t="s">
        <v>2229</v>
      </c>
      <c r="D26" s="303"/>
      <c r="E26" s="303"/>
      <c r="F26" s="303"/>
      <c r="G26" s="303"/>
      <c r="H26" s="303"/>
      <c r="I26" s="303"/>
      <c r="J26" s="303"/>
      <c r="K26" s="190"/>
    </row>
    <row r="27" spans="2:11" customFormat="1" ht="15" customHeight="1">
      <c r="B27" s="193"/>
      <c r="C27" s="192"/>
      <c r="D27" s="303" t="s">
        <v>2230</v>
      </c>
      <c r="E27" s="303"/>
      <c r="F27" s="303"/>
      <c r="G27" s="303"/>
      <c r="H27" s="303"/>
      <c r="I27" s="303"/>
      <c r="J27" s="303"/>
      <c r="K27" s="190"/>
    </row>
    <row r="28" spans="2:11" customFormat="1" ht="15" customHeight="1">
      <c r="B28" s="193"/>
      <c r="C28" s="194"/>
      <c r="D28" s="303" t="s">
        <v>2231</v>
      </c>
      <c r="E28" s="303"/>
      <c r="F28" s="303"/>
      <c r="G28" s="303"/>
      <c r="H28" s="303"/>
      <c r="I28" s="303"/>
      <c r="J28" s="303"/>
      <c r="K28" s="190"/>
    </row>
    <row r="29" spans="2:11" customFormat="1" ht="12.75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190"/>
    </row>
    <row r="30" spans="2:11" customFormat="1" ht="15" customHeight="1">
      <c r="B30" s="193"/>
      <c r="C30" s="194"/>
      <c r="D30" s="303" t="s">
        <v>2232</v>
      </c>
      <c r="E30" s="303"/>
      <c r="F30" s="303"/>
      <c r="G30" s="303"/>
      <c r="H30" s="303"/>
      <c r="I30" s="303"/>
      <c r="J30" s="303"/>
      <c r="K30" s="190"/>
    </row>
    <row r="31" spans="2:11" customFormat="1" ht="15" customHeight="1">
      <c r="B31" s="193"/>
      <c r="C31" s="194"/>
      <c r="D31" s="303" t="s">
        <v>2233</v>
      </c>
      <c r="E31" s="303"/>
      <c r="F31" s="303"/>
      <c r="G31" s="303"/>
      <c r="H31" s="303"/>
      <c r="I31" s="303"/>
      <c r="J31" s="303"/>
      <c r="K31" s="190"/>
    </row>
    <row r="32" spans="2:11" customFormat="1" ht="12.75" customHeight="1">
      <c r="B32" s="193"/>
      <c r="C32" s="194"/>
      <c r="D32" s="194"/>
      <c r="E32" s="194"/>
      <c r="F32" s="194"/>
      <c r="G32" s="194"/>
      <c r="H32" s="194"/>
      <c r="I32" s="194"/>
      <c r="J32" s="194"/>
      <c r="K32" s="190"/>
    </row>
    <row r="33" spans="2:11" customFormat="1" ht="15" customHeight="1">
      <c r="B33" s="193"/>
      <c r="C33" s="194"/>
      <c r="D33" s="303" t="s">
        <v>2234</v>
      </c>
      <c r="E33" s="303"/>
      <c r="F33" s="303"/>
      <c r="G33" s="303"/>
      <c r="H33" s="303"/>
      <c r="I33" s="303"/>
      <c r="J33" s="303"/>
      <c r="K33" s="190"/>
    </row>
    <row r="34" spans="2:11" customFormat="1" ht="15" customHeight="1">
      <c r="B34" s="193"/>
      <c r="C34" s="194"/>
      <c r="D34" s="303" t="s">
        <v>2235</v>
      </c>
      <c r="E34" s="303"/>
      <c r="F34" s="303"/>
      <c r="G34" s="303"/>
      <c r="H34" s="303"/>
      <c r="I34" s="303"/>
      <c r="J34" s="303"/>
      <c r="K34" s="190"/>
    </row>
    <row r="35" spans="2:11" customFormat="1" ht="15" customHeight="1">
      <c r="B35" s="193"/>
      <c r="C35" s="194"/>
      <c r="D35" s="303" t="s">
        <v>2236</v>
      </c>
      <c r="E35" s="303"/>
      <c r="F35" s="303"/>
      <c r="G35" s="303"/>
      <c r="H35" s="303"/>
      <c r="I35" s="303"/>
      <c r="J35" s="303"/>
      <c r="K35" s="190"/>
    </row>
    <row r="36" spans="2:11" customFormat="1" ht="15" customHeight="1">
      <c r="B36" s="193"/>
      <c r="C36" s="194"/>
      <c r="D36" s="192"/>
      <c r="E36" s="195" t="s">
        <v>139</v>
      </c>
      <c r="F36" s="192"/>
      <c r="G36" s="303" t="s">
        <v>2237</v>
      </c>
      <c r="H36" s="303"/>
      <c r="I36" s="303"/>
      <c r="J36" s="303"/>
      <c r="K36" s="190"/>
    </row>
    <row r="37" spans="2:11" customFormat="1" ht="30.75" customHeight="1">
      <c r="B37" s="193"/>
      <c r="C37" s="194"/>
      <c r="D37" s="192"/>
      <c r="E37" s="195" t="s">
        <v>2238</v>
      </c>
      <c r="F37" s="192"/>
      <c r="G37" s="303" t="s">
        <v>2239</v>
      </c>
      <c r="H37" s="303"/>
      <c r="I37" s="303"/>
      <c r="J37" s="303"/>
      <c r="K37" s="190"/>
    </row>
    <row r="38" spans="2:11" customFormat="1" ht="15" customHeight="1">
      <c r="B38" s="193"/>
      <c r="C38" s="194"/>
      <c r="D38" s="192"/>
      <c r="E38" s="195" t="s">
        <v>53</v>
      </c>
      <c r="F38" s="192"/>
      <c r="G38" s="303" t="s">
        <v>2240</v>
      </c>
      <c r="H38" s="303"/>
      <c r="I38" s="303"/>
      <c r="J38" s="303"/>
      <c r="K38" s="190"/>
    </row>
    <row r="39" spans="2:11" customFormat="1" ht="15" customHeight="1">
      <c r="B39" s="193"/>
      <c r="C39" s="194"/>
      <c r="D39" s="192"/>
      <c r="E39" s="195" t="s">
        <v>54</v>
      </c>
      <c r="F39" s="192"/>
      <c r="G39" s="303" t="s">
        <v>2241</v>
      </c>
      <c r="H39" s="303"/>
      <c r="I39" s="303"/>
      <c r="J39" s="303"/>
      <c r="K39" s="190"/>
    </row>
    <row r="40" spans="2:11" customFormat="1" ht="15" customHeight="1">
      <c r="B40" s="193"/>
      <c r="C40" s="194"/>
      <c r="D40" s="192"/>
      <c r="E40" s="195" t="s">
        <v>140</v>
      </c>
      <c r="F40" s="192"/>
      <c r="G40" s="303" t="s">
        <v>2242</v>
      </c>
      <c r="H40" s="303"/>
      <c r="I40" s="303"/>
      <c r="J40" s="303"/>
      <c r="K40" s="190"/>
    </row>
    <row r="41" spans="2:11" customFormat="1" ht="15" customHeight="1">
      <c r="B41" s="193"/>
      <c r="C41" s="194"/>
      <c r="D41" s="192"/>
      <c r="E41" s="195" t="s">
        <v>141</v>
      </c>
      <c r="F41" s="192"/>
      <c r="G41" s="303" t="s">
        <v>2243</v>
      </c>
      <c r="H41" s="303"/>
      <c r="I41" s="303"/>
      <c r="J41" s="303"/>
      <c r="K41" s="190"/>
    </row>
    <row r="42" spans="2:11" customFormat="1" ht="15" customHeight="1">
      <c r="B42" s="193"/>
      <c r="C42" s="194"/>
      <c r="D42" s="192"/>
      <c r="E42" s="195" t="s">
        <v>2244</v>
      </c>
      <c r="F42" s="192"/>
      <c r="G42" s="303" t="s">
        <v>2245</v>
      </c>
      <c r="H42" s="303"/>
      <c r="I42" s="303"/>
      <c r="J42" s="303"/>
      <c r="K42" s="190"/>
    </row>
    <row r="43" spans="2:11" customFormat="1" ht="15" customHeight="1">
      <c r="B43" s="193"/>
      <c r="C43" s="194"/>
      <c r="D43" s="192"/>
      <c r="E43" s="195"/>
      <c r="F43" s="192"/>
      <c r="G43" s="303" t="s">
        <v>2246</v>
      </c>
      <c r="H43" s="303"/>
      <c r="I43" s="303"/>
      <c r="J43" s="303"/>
      <c r="K43" s="190"/>
    </row>
    <row r="44" spans="2:11" customFormat="1" ht="15" customHeight="1">
      <c r="B44" s="193"/>
      <c r="C44" s="194"/>
      <c r="D44" s="192"/>
      <c r="E44" s="195" t="s">
        <v>2247</v>
      </c>
      <c r="F44" s="192"/>
      <c r="G44" s="303" t="s">
        <v>2248</v>
      </c>
      <c r="H44" s="303"/>
      <c r="I44" s="303"/>
      <c r="J44" s="303"/>
      <c r="K44" s="190"/>
    </row>
    <row r="45" spans="2:11" customFormat="1" ht="15" customHeight="1">
      <c r="B45" s="193"/>
      <c r="C45" s="194"/>
      <c r="D45" s="192"/>
      <c r="E45" s="195" t="s">
        <v>143</v>
      </c>
      <c r="F45" s="192"/>
      <c r="G45" s="303" t="s">
        <v>2249</v>
      </c>
      <c r="H45" s="303"/>
      <c r="I45" s="303"/>
      <c r="J45" s="303"/>
      <c r="K45" s="190"/>
    </row>
    <row r="46" spans="2:11" customFormat="1" ht="12.75" customHeight="1">
      <c r="B46" s="193"/>
      <c r="C46" s="194"/>
      <c r="D46" s="192"/>
      <c r="E46" s="192"/>
      <c r="F46" s="192"/>
      <c r="G46" s="192"/>
      <c r="H46" s="192"/>
      <c r="I46" s="192"/>
      <c r="J46" s="192"/>
      <c r="K46" s="190"/>
    </row>
    <row r="47" spans="2:11" customFormat="1" ht="15" customHeight="1">
      <c r="B47" s="193"/>
      <c r="C47" s="194"/>
      <c r="D47" s="303" t="s">
        <v>2250</v>
      </c>
      <c r="E47" s="303"/>
      <c r="F47" s="303"/>
      <c r="G47" s="303"/>
      <c r="H47" s="303"/>
      <c r="I47" s="303"/>
      <c r="J47" s="303"/>
      <c r="K47" s="190"/>
    </row>
    <row r="48" spans="2:11" customFormat="1" ht="15" customHeight="1">
      <c r="B48" s="193"/>
      <c r="C48" s="194"/>
      <c r="D48" s="194"/>
      <c r="E48" s="303" t="s">
        <v>2251</v>
      </c>
      <c r="F48" s="303"/>
      <c r="G48" s="303"/>
      <c r="H48" s="303"/>
      <c r="I48" s="303"/>
      <c r="J48" s="303"/>
      <c r="K48" s="190"/>
    </row>
    <row r="49" spans="2:11" customFormat="1" ht="15" customHeight="1">
      <c r="B49" s="193"/>
      <c r="C49" s="194"/>
      <c r="D49" s="194"/>
      <c r="E49" s="303" t="s">
        <v>2252</v>
      </c>
      <c r="F49" s="303"/>
      <c r="G49" s="303"/>
      <c r="H49" s="303"/>
      <c r="I49" s="303"/>
      <c r="J49" s="303"/>
      <c r="K49" s="190"/>
    </row>
    <row r="50" spans="2:11" customFormat="1" ht="15" customHeight="1">
      <c r="B50" s="193"/>
      <c r="C50" s="194"/>
      <c r="D50" s="194"/>
      <c r="E50" s="303" t="s">
        <v>2253</v>
      </c>
      <c r="F50" s="303"/>
      <c r="G50" s="303"/>
      <c r="H50" s="303"/>
      <c r="I50" s="303"/>
      <c r="J50" s="303"/>
      <c r="K50" s="190"/>
    </row>
    <row r="51" spans="2:11" customFormat="1" ht="15" customHeight="1">
      <c r="B51" s="193"/>
      <c r="C51" s="194"/>
      <c r="D51" s="303" t="s">
        <v>2254</v>
      </c>
      <c r="E51" s="303"/>
      <c r="F51" s="303"/>
      <c r="G51" s="303"/>
      <c r="H51" s="303"/>
      <c r="I51" s="303"/>
      <c r="J51" s="303"/>
      <c r="K51" s="190"/>
    </row>
    <row r="52" spans="2:11" customFormat="1" ht="25.5" customHeight="1">
      <c r="B52" s="189"/>
      <c r="C52" s="305" t="s">
        <v>2255</v>
      </c>
      <c r="D52" s="305"/>
      <c r="E52" s="305"/>
      <c r="F52" s="305"/>
      <c r="G52" s="305"/>
      <c r="H52" s="305"/>
      <c r="I52" s="305"/>
      <c r="J52" s="305"/>
      <c r="K52" s="190"/>
    </row>
    <row r="53" spans="2:11" customFormat="1" ht="5.25" customHeight="1">
      <c r="B53" s="189"/>
      <c r="C53" s="191"/>
      <c r="D53" s="191"/>
      <c r="E53" s="191"/>
      <c r="F53" s="191"/>
      <c r="G53" s="191"/>
      <c r="H53" s="191"/>
      <c r="I53" s="191"/>
      <c r="J53" s="191"/>
      <c r="K53" s="190"/>
    </row>
    <row r="54" spans="2:11" customFormat="1" ht="15" customHeight="1">
      <c r="B54" s="189"/>
      <c r="C54" s="303" t="s">
        <v>2256</v>
      </c>
      <c r="D54" s="303"/>
      <c r="E54" s="303"/>
      <c r="F54" s="303"/>
      <c r="G54" s="303"/>
      <c r="H54" s="303"/>
      <c r="I54" s="303"/>
      <c r="J54" s="303"/>
      <c r="K54" s="190"/>
    </row>
    <row r="55" spans="2:11" customFormat="1" ht="15" customHeight="1">
      <c r="B55" s="189"/>
      <c r="C55" s="303" t="s">
        <v>2257</v>
      </c>
      <c r="D55" s="303"/>
      <c r="E55" s="303"/>
      <c r="F55" s="303"/>
      <c r="G55" s="303"/>
      <c r="H55" s="303"/>
      <c r="I55" s="303"/>
      <c r="J55" s="303"/>
      <c r="K55" s="190"/>
    </row>
    <row r="56" spans="2:11" customFormat="1" ht="12.75" customHeight="1">
      <c r="B56" s="189"/>
      <c r="C56" s="192"/>
      <c r="D56" s="192"/>
      <c r="E56" s="192"/>
      <c r="F56" s="192"/>
      <c r="G56" s="192"/>
      <c r="H56" s="192"/>
      <c r="I56" s="192"/>
      <c r="J56" s="192"/>
      <c r="K56" s="190"/>
    </row>
    <row r="57" spans="2:11" customFormat="1" ht="15" customHeight="1">
      <c r="B57" s="189"/>
      <c r="C57" s="303" t="s">
        <v>2258</v>
      </c>
      <c r="D57" s="303"/>
      <c r="E57" s="303"/>
      <c r="F57" s="303"/>
      <c r="G57" s="303"/>
      <c r="H57" s="303"/>
      <c r="I57" s="303"/>
      <c r="J57" s="303"/>
      <c r="K57" s="190"/>
    </row>
    <row r="58" spans="2:11" customFormat="1" ht="15" customHeight="1">
      <c r="B58" s="189"/>
      <c r="C58" s="194"/>
      <c r="D58" s="303" t="s">
        <v>2259</v>
      </c>
      <c r="E58" s="303"/>
      <c r="F58" s="303"/>
      <c r="G58" s="303"/>
      <c r="H58" s="303"/>
      <c r="I58" s="303"/>
      <c r="J58" s="303"/>
      <c r="K58" s="190"/>
    </row>
    <row r="59" spans="2:11" customFormat="1" ht="15" customHeight="1">
      <c r="B59" s="189"/>
      <c r="C59" s="194"/>
      <c r="D59" s="303" t="s">
        <v>2260</v>
      </c>
      <c r="E59" s="303"/>
      <c r="F59" s="303"/>
      <c r="G59" s="303"/>
      <c r="H59" s="303"/>
      <c r="I59" s="303"/>
      <c r="J59" s="303"/>
      <c r="K59" s="190"/>
    </row>
    <row r="60" spans="2:11" customFormat="1" ht="15" customHeight="1">
      <c r="B60" s="189"/>
      <c r="C60" s="194"/>
      <c r="D60" s="303" t="s">
        <v>2261</v>
      </c>
      <c r="E60" s="303"/>
      <c r="F60" s="303"/>
      <c r="G60" s="303"/>
      <c r="H60" s="303"/>
      <c r="I60" s="303"/>
      <c r="J60" s="303"/>
      <c r="K60" s="190"/>
    </row>
    <row r="61" spans="2:11" customFormat="1" ht="15" customHeight="1">
      <c r="B61" s="189"/>
      <c r="C61" s="194"/>
      <c r="D61" s="303" t="s">
        <v>2262</v>
      </c>
      <c r="E61" s="303"/>
      <c r="F61" s="303"/>
      <c r="G61" s="303"/>
      <c r="H61" s="303"/>
      <c r="I61" s="303"/>
      <c r="J61" s="303"/>
      <c r="K61" s="190"/>
    </row>
    <row r="62" spans="2:11" customFormat="1" ht="15" customHeight="1">
      <c r="B62" s="189"/>
      <c r="C62" s="194"/>
      <c r="D62" s="307" t="s">
        <v>2263</v>
      </c>
      <c r="E62" s="307"/>
      <c r="F62" s="307"/>
      <c r="G62" s="307"/>
      <c r="H62" s="307"/>
      <c r="I62" s="307"/>
      <c r="J62" s="307"/>
      <c r="K62" s="190"/>
    </row>
    <row r="63" spans="2:11" customFormat="1" ht="15" customHeight="1">
      <c r="B63" s="189"/>
      <c r="C63" s="194"/>
      <c r="D63" s="303" t="s">
        <v>2264</v>
      </c>
      <c r="E63" s="303"/>
      <c r="F63" s="303"/>
      <c r="G63" s="303"/>
      <c r="H63" s="303"/>
      <c r="I63" s="303"/>
      <c r="J63" s="303"/>
      <c r="K63" s="190"/>
    </row>
    <row r="64" spans="2:11" customFormat="1" ht="12.75" customHeight="1">
      <c r="B64" s="189"/>
      <c r="C64" s="194"/>
      <c r="D64" s="194"/>
      <c r="E64" s="197"/>
      <c r="F64" s="194"/>
      <c r="G64" s="194"/>
      <c r="H64" s="194"/>
      <c r="I64" s="194"/>
      <c r="J64" s="194"/>
      <c r="K64" s="190"/>
    </row>
    <row r="65" spans="2:11" customFormat="1" ht="15" customHeight="1">
      <c r="B65" s="189"/>
      <c r="C65" s="194"/>
      <c r="D65" s="303" t="s">
        <v>2265</v>
      </c>
      <c r="E65" s="303"/>
      <c r="F65" s="303"/>
      <c r="G65" s="303"/>
      <c r="H65" s="303"/>
      <c r="I65" s="303"/>
      <c r="J65" s="303"/>
      <c r="K65" s="190"/>
    </row>
    <row r="66" spans="2:11" customFormat="1" ht="15" customHeight="1">
      <c r="B66" s="189"/>
      <c r="C66" s="194"/>
      <c r="D66" s="307" t="s">
        <v>2266</v>
      </c>
      <c r="E66" s="307"/>
      <c r="F66" s="307"/>
      <c r="G66" s="307"/>
      <c r="H66" s="307"/>
      <c r="I66" s="307"/>
      <c r="J66" s="307"/>
      <c r="K66" s="190"/>
    </row>
    <row r="67" spans="2:11" customFormat="1" ht="15" customHeight="1">
      <c r="B67" s="189"/>
      <c r="C67" s="194"/>
      <c r="D67" s="303" t="s">
        <v>2267</v>
      </c>
      <c r="E67" s="303"/>
      <c r="F67" s="303"/>
      <c r="G67" s="303"/>
      <c r="H67" s="303"/>
      <c r="I67" s="303"/>
      <c r="J67" s="303"/>
      <c r="K67" s="190"/>
    </row>
    <row r="68" spans="2:11" customFormat="1" ht="15" customHeight="1">
      <c r="B68" s="189"/>
      <c r="C68" s="194"/>
      <c r="D68" s="303" t="s">
        <v>2268</v>
      </c>
      <c r="E68" s="303"/>
      <c r="F68" s="303"/>
      <c r="G68" s="303"/>
      <c r="H68" s="303"/>
      <c r="I68" s="303"/>
      <c r="J68" s="303"/>
      <c r="K68" s="190"/>
    </row>
    <row r="69" spans="2:11" customFormat="1" ht="15" customHeight="1">
      <c r="B69" s="189"/>
      <c r="C69" s="194"/>
      <c r="D69" s="303" t="s">
        <v>2269</v>
      </c>
      <c r="E69" s="303"/>
      <c r="F69" s="303"/>
      <c r="G69" s="303"/>
      <c r="H69" s="303"/>
      <c r="I69" s="303"/>
      <c r="J69" s="303"/>
      <c r="K69" s="190"/>
    </row>
    <row r="70" spans="2:11" customFormat="1" ht="15" customHeight="1">
      <c r="B70" s="189"/>
      <c r="C70" s="194"/>
      <c r="D70" s="303" t="s">
        <v>2270</v>
      </c>
      <c r="E70" s="303"/>
      <c r="F70" s="303"/>
      <c r="G70" s="303"/>
      <c r="H70" s="303"/>
      <c r="I70" s="303"/>
      <c r="J70" s="303"/>
      <c r="K70" s="190"/>
    </row>
    <row r="71" spans="2:11" customFormat="1" ht="12.75" customHeight="1">
      <c r="B71" s="198"/>
      <c r="C71" s="199"/>
      <c r="D71" s="199"/>
      <c r="E71" s="199"/>
      <c r="F71" s="199"/>
      <c r="G71" s="199"/>
      <c r="H71" s="199"/>
      <c r="I71" s="199"/>
      <c r="J71" s="199"/>
      <c r="K71" s="200"/>
    </row>
    <row r="72" spans="2:11" customFormat="1" ht="18.75" customHeight="1">
      <c r="B72" s="201"/>
      <c r="C72" s="201"/>
      <c r="D72" s="201"/>
      <c r="E72" s="201"/>
      <c r="F72" s="201"/>
      <c r="G72" s="201"/>
      <c r="H72" s="201"/>
      <c r="I72" s="201"/>
      <c r="J72" s="201"/>
      <c r="K72" s="202"/>
    </row>
    <row r="73" spans="2:11" customFormat="1" ht="18.75" customHeight="1">
      <c r="B73" s="202"/>
      <c r="C73" s="202"/>
      <c r="D73" s="202"/>
      <c r="E73" s="202"/>
      <c r="F73" s="202"/>
      <c r="G73" s="202"/>
      <c r="H73" s="202"/>
      <c r="I73" s="202"/>
      <c r="J73" s="202"/>
      <c r="K73" s="202"/>
    </row>
    <row r="74" spans="2:11" customFormat="1" ht="7.5" customHeight="1">
      <c r="B74" s="203"/>
      <c r="C74" s="204"/>
      <c r="D74" s="204"/>
      <c r="E74" s="204"/>
      <c r="F74" s="204"/>
      <c r="G74" s="204"/>
      <c r="H74" s="204"/>
      <c r="I74" s="204"/>
      <c r="J74" s="204"/>
      <c r="K74" s="205"/>
    </row>
    <row r="75" spans="2:11" customFormat="1" ht="45" customHeight="1">
      <c r="B75" s="206"/>
      <c r="C75" s="306" t="s">
        <v>2271</v>
      </c>
      <c r="D75" s="306"/>
      <c r="E75" s="306"/>
      <c r="F75" s="306"/>
      <c r="G75" s="306"/>
      <c r="H75" s="306"/>
      <c r="I75" s="306"/>
      <c r="J75" s="306"/>
      <c r="K75" s="207"/>
    </row>
    <row r="76" spans="2:11" customFormat="1" ht="17.25" customHeight="1">
      <c r="B76" s="206"/>
      <c r="C76" s="208" t="s">
        <v>2272</v>
      </c>
      <c r="D76" s="208"/>
      <c r="E76" s="208"/>
      <c r="F76" s="208" t="s">
        <v>2273</v>
      </c>
      <c r="G76" s="209"/>
      <c r="H76" s="208" t="s">
        <v>54</v>
      </c>
      <c r="I76" s="208" t="s">
        <v>57</v>
      </c>
      <c r="J76" s="208" t="s">
        <v>2274</v>
      </c>
      <c r="K76" s="207"/>
    </row>
    <row r="77" spans="2:11" customFormat="1" ht="17.25" customHeight="1">
      <c r="B77" s="206"/>
      <c r="C77" s="210" t="s">
        <v>2275</v>
      </c>
      <c r="D77" s="210"/>
      <c r="E77" s="210"/>
      <c r="F77" s="211" t="s">
        <v>2276</v>
      </c>
      <c r="G77" s="212"/>
      <c r="H77" s="210"/>
      <c r="I77" s="210"/>
      <c r="J77" s="210" t="s">
        <v>2277</v>
      </c>
      <c r="K77" s="207"/>
    </row>
    <row r="78" spans="2:11" customFormat="1" ht="5.25" customHeight="1">
      <c r="B78" s="206"/>
      <c r="C78" s="213"/>
      <c r="D78" s="213"/>
      <c r="E78" s="213"/>
      <c r="F78" s="213"/>
      <c r="G78" s="214"/>
      <c r="H78" s="213"/>
      <c r="I78" s="213"/>
      <c r="J78" s="213"/>
      <c r="K78" s="207"/>
    </row>
    <row r="79" spans="2:11" customFormat="1" ht="15" customHeight="1">
      <c r="B79" s="206"/>
      <c r="C79" s="195" t="s">
        <v>53</v>
      </c>
      <c r="D79" s="215"/>
      <c r="E79" s="215"/>
      <c r="F79" s="216" t="s">
        <v>2278</v>
      </c>
      <c r="G79" s="217"/>
      <c r="H79" s="195" t="s">
        <v>2279</v>
      </c>
      <c r="I79" s="195" t="s">
        <v>2280</v>
      </c>
      <c r="J79" s="195">
        <v>20</v>
      </c>
      <c r="K79" s="207"/>
    </row>
    <row r="80" spans="2:11" customFormat="1" ht="15" customHeight="1">
      <c r="B80" s="206"/>
      <c r="C80" s="195" t="s">
        <v>2281</v>
      </c>
      <c r="D80" s="195"/>
      <c r="E80" s="195"/>
      <c r="F80" s="216" t="s">
        <v>2278</v>
      </c>
      <c r="G80" s="217"/>
      <c r="H80" s="195" t="s">
        <v>2282</v>
      </c>
      <c r="I80" s="195" t="s">
        <v>2280</v>
      </c>
      <c r="J80" s="195">
        <v>120</v>
      </c>
      <c r="K80" s="207"/>
    </row>
    <row r="81" spans="2:11" customFormat="1" ht="15" customHeight="1">
      <c r="B81" s="218"/>
      <c r="C81" s="195" t="s">
        <v>2283</v>
      </c>
      <c r="D81" s="195"/>
      <c r="E81" s="195"/>
      <c r="F81" s="216" t="s">
        <v>2284</v>
      </c>
      <c r="G81" s="217"/>
      <c r="H81" s="195" t="s">
        <v>2285</v>
      </c>
      <c r="I81" s="195" t="s">
        <v>2280</v>
      </c>
      <c r="J81" s="195">
        <v>50</v>
      </c>
      <c r="K81" s="207"/>
    </row>
    <row r="82" spans="2:11" customFormat="1" ht="15" customHeight="1">
      <c r="B82" s="218"/>
      <c r="C82" s="195" t="s">
        <v>2286</v>
      </c>
      <c r="D82" s="195"/>
      <c r="E82" s="195"/>
      <c r="F82" s="216" t="s">
        <v>2278</v>
      </c>
      <c r="G82" s="217"/>
      <c r="H82" s="195" t="s">
        <v>2287</v>
      </c>
      <c r="I82" s="195" t="s">
        <v>2288</v>
      </c>
      <c r="J82" s="195"/>
      <c r="K82" s="207"/>
    </row>
    <row r="83" spans="2:11" customFormat="1" ht="15" customHeight="1">
      <c r="B83" s="218"/>
      <c r="C83" s="195" t="s">
        <v>2289</v>
      </c>
      <c r="D83" s="195"/>
      <c r="E83" s="195"/>
      <c r="F83" s="216" t="s">
        <v>2284</v>
      </c>
      <c r="G83" s="195"/>
      <c r="H83" s="195" t="s">
        <v>2290</v>
      </c>
      <c r="I83" s="195" t="s">
        <v>2280</v>
      </c>
      <c r="J83" s="195">
        <v>15</v>
      </c>
      <c r="K83" s="207"/>
    </row>
    <row r="84" spans="2:11" customFormat="1" ht="15" customHeight="1">
      <c r="B84" s="218"/>
      <c r="C84" s="195" t="s">
        <v>2291</v>
      </c>
      <c r="D84" s="195"/>
      <c r="E84" s="195"/>
      <c r="F84" s="216" t="s">
        <v>2284</v>
      </c>
      <c r="G84" s="195"/>
      <c r="H84" s="195" t="s">
        <v>2292</v>
      </c>
      <c r="I84" s="195" t="s">
        <v>2280</v>
      </c>
      <c r="J84" s="195">
        <v>15</v>
      </c>
      <c r="K84" s="207"/>
    </row>
    <row r="85" spans="2:11" customFormat="1" ht="15" customHeight="1">
      <c r="B85" s="218"/>
      <c r="C85" s="195" t="s">
        <v>2293</v>
      </c>
      <c r="D85" s="195"/>
      <c r="E85" s="195"/>
      <c r="F85" s="216" t="s">
        <v>2284</v>
      </c>
      <c r="G85" s="195"/>
      <c r="H85" s="195" t="s">
        <v>2294</v>
      </c>
      <c r="I85" s="195" t="s">
        <v>2280</v>
      </c>
      <c r="J85" s="195">
        <v>20</v>
      </c>
      <c r="K85" s="207"/>
    </row>
    <row r="86" spans="2:11" customFormat="1" ht="15" customHeight="1">
      <c r="B86" s="218"/>
      <c r="C86" s="195" t="s">
        <v>2295</v>
      </c>
      <c r="D86" s="195"/>
      <c r="E86" s="195"/>
      <c r="F86" s="216" t="s">
        <v>2284</v>
      </c>
      <c r="G86" s="195"/>
      <c r="H86" s="195" t="s">
        <v>2296</v>
      </c>
      <c r="I86" s="195" t="s">
        <v>2280</v>
      </c>
      <c r="J86" s="195">
        <v>20</v>
      </c>
      <c r="K86" s="207"/>
    </row>
    <row r="87" spans="2:11" customFormat="1" ht="15" customHeight="1">
      <c r="B87" s="218"/>
      <c r="C87" s="195" t="s">
        <v>2297</v>
      </c>
      <c r="D87" s="195"/>
      <c r="E87" s="195"/>
      <c r="F87" s="216" t="s">
        <v>2284</v>
      </c>
      <c r="G87" s="217"/>
      <c r="H87" s="195" t="s">
        <v>2298</v>
      </c>
      <c r="I87" s="195" t="s">
        <v>2280</v>
      </c>
      <c r="J87" s="195">
        <v>50</v>
      </c>
      <c r="K87" s="207"/>
    </row>
    <row r="88" spans="2:11" customFormat="1" ht="15" customHeight="1">
      <c r="B88" s="218"/>
      <c r="C88" s="195" t="s">
        <v>2299</v>
      </c>
      <c r="D88" s="195"/>
      <c r="E88" s="195"/>
      <c r="F88" s="216" t="s">
        <v>2284</v>
      </c>
      <c r="G88" s="217"/>
      <c r="H88" s="195" t="s">
        <v>2300</v>
      </c>
      <c r="I88" s="195" t="s">
        <v>2280</v>
      </c>
      <c r="J88" s="195">
        <v>20</v>
      </c>
      <c r="K88" s="207"/>
    </row>
    <row r="89" spans="2:11" customFormat="1" ht="15" customHeight="1">
      <c r="B89" s="218"/>
      <c r="C89" s="195" t="s">
        <v>2301</v>
      </c>
      <c r="D89" s="195"/>
      <c r="E89" s="195"/>
      <c r="F89" s="216" t="s">
        <v>2284</v>
      </c>
      <c r="G89" s="217"/>
      <c r="H89" s="195" t="s">
        <v>2302</v>
      </c>
      <c r="I89" s="195" t="s">
        <v>2280</v>
      </c>
      <c r="J89" s="195">
        <v>20</v>
      </c>
      <c r="K89" s="207"/>
    </row>
    <row r="90" spans="2:11" customFormat="1" ht="15" customHeight="1">
      <c r="B90" s="218"/>
      <c r="C90" s="195" t="s">
        <v>2303</v>
      </c>
      <c r="D90" s="195"/>
      <c r="E90" s="195"/>
      <c r="F90" s="216" t="s">
        <v>2284</v>
      </c>
      <c r="G90" s="217"/>
      <c r="H90" s="195" t="s">
        <v>2304</v>
      </c>
      <c r="I90" s="195" t="s">
        <v>2280</v>
      </c>
      <c r="J90" s="195">
        <v>50</v>
      </c>
      <c r="K90" s="207"/>
    </row>
    <row r="91" spans="2:11" customFormat="1" ht="15" customHeight="1">
      <c r="B91" s="218"/>
      <c r="C91" s="195" t="s">
        <v>2305</v>
      </c>
      <c r="D91" s="195"/>
      <c r="E91" s="195"/>
      <c r="F91" s="216" t="s">
        <v>2284</v>
      </c>
      <c r="G91" s="217"/>
      <c r="H91" s="195" t="s">
        <v>2305</v>
      </c>
      <c r="I91" s="195" t="s">
        <v>2280</v>
      </c>
      <c r="J91" s="195">
        <v>50</v>
      </c>
      <c r="K91" s="207"/>
    </row>
    <row r="92" spans="2:11" customFormat="1" ht="15" customHeight="1">
      <c r="B92" s="218"/>
      <c r="C92" s="195" t="s">
        <v>2306</v>
      </c>
      <c r="D92" s="195"/>
      <c r="E92" s="195"/>
      <c r="F92" s="216" t="s">
        <v>2284</v>
      </c>
      <c r="G92" s="217"/>
      <c r="H92" s="195" t="s">
        <v>2307</v>
      </c>
      <c r="I92" s="195" t="s">
        <v>2280</v>
      </c>
      <c r="J92" s="195">
        <v>255</v>
      </c>
      <c r="K92" s="207"/>
    </row>
    <row r="93" spans="2:11" customFormat="1" ht="15" customHeight="1">
      <c r="B93" s="218"/>
      <c r="C93" s="195" t="s">
        <v>2308</v>
      </c>
      <c r="D93" s="195"/>
      <c r="E93" s="195"/>
      <c r="F93" s="216" t="s">
        <v>2278</v>
      </c>
      <c r="G93" s="217"/>
      <c r="H93" s="195" t="s">
        <v>2309</v>
      </c>
      <c r="I93" s="195" t="s">
        <v>2310</v>
      </c>
      <c r="J93" s="195"/>
      <c r="K93" s="207"/>
    </row>
    <row r="94" spans="2:11" customFormat="1" ht="15" customHeight="1">
      <c r="B94" s="218"/>
      <c r="C94" s="195" t="s">
        <v>2311</v>
      </c>
      <c r="D94" s="195"/>
      <c r="E94" s="195"/>
      <c r="F94" s="216" t="s">
        <v>2278</v>
      </c>
      <c r="G94" s="217"/>
      <c r="H94" s="195" t="s">
        <v>2312</v>
      </c>
      <c r="I94" s="195" t="s">
        <v>2313</v>
      </c>
      <c r="J94" s="195"/>
      <c r="K94" s="207"/>
    </row>
    <row r="95" spans="2:11" customFormat="1" ht="15" customHeight="1">
      <c r="B95" s="218"/>
      <c r="C95" s="195" t="s">
        <v>2314</v>
      </c>
      <c r="D95" s="195"/>
      <c r="E95" s="195"/>
      <c r="F95" s="216" t="s">
        <v>2278</v>
      </c>
      <c r="G95" s="217"/>
      <c r="H95" s="195" t="s">
        <v>2314</v>
      </c>
      <c r="I95" s="195" t="s">
        <v>2313</v>
      </c>
      <c r="J95" s="195"/>
      <c r="K95" s="207"/>
    </row>
    <row r="96" spans="2:11" customFormat="1" ht="15" customHeight="1">
      <c r="B96" s="218"/>
      <c r="C96" s="195" t="s">
        <v>38</v>
      </c>
      <c r="D96" s="195"/>
      <c r="E96" s="195"/>
      <c r="F96" s="216" t="s">
        <v>2278</v>
      </c>
      <c r="G96" s="217"/>
      <c r="H96" s="195" t="s">
        <v>2315</v>
      </c>
      <c r="I96" s="195" t="s">
        <v>2313</v>
      </c>
      <c r="J96" s="195"/>
      <c r="K96" s="207"/>
    </row>
    <row r="97" spans="2:11" customFormat="1" ht="15" customHeight="1">
      <c r="B97" s="218"/>
      <c r="C97" s="195" t="s">
        <v>48</v>
      </c>
      <c r="D97" s="195"/>
      <c r="E97" s="195"/>
      <c r="F97" s="216" t="s">
        <v>2278</v>
      </c>
      <c r="G97" s="217"/>
      <c r="H97" s="195" t="s">
        <v>2316</v>
      </c>
      <c r="I97" s="195" t="s">
        <v>2313</v>
      </c>
      <c r="J97" s="195"/>
      <c r="K97" s="207"/>
    </row>
    <row r="98" spans="2:11" customFormat="1" ht="15" customHeight="1">
      <c r="B98" s="219"/>
      <c r="C98" s="220"/>
      <c r="D98" s="220"/>
      <c r="E98" s="220"/>
      <c r="F98" s="220"/>
      <c r="G98" s="220"/>
      <c r="H98" s="220"/>
      <c r="I98" s="220"/>
      <c r="J98" s="220"/>
      <c r="K98" s="221"/>
    </row>
    <row r="99" spans="2:11" customFormat="1" ht="18.75" customHeight="1">
      <c r="B99" s="222"/>
      <c r="C99" s="223"/>
      <c r="D99" s="223"/>
      <c r="E99" s="223"/>
      <c r="F99" s="223"/>
      <c r="G99" s="223"/>
      <c r="H99" s="223"/>
      <c r="I99" s="223"/>
      <c r="J99" s="223"/>
      <c r="K99" s="222"/>
    </row>
    <row r="100" spans="2:11" customFormat="1" ht="18.75" customHeight="1"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</row>
    <row r="101" spans="2:11" customFormat="1" ht="7.5" customHeight="1">
      <c r="B101" s="203"/>
      <c r="C101" s="204"/>
      <c r="D101" s="204"/>
      <c r="E101" s="204"/>
      <c r="F101" s="204"/>
      <c r="G101" s="204"/>
      <c r="H101" s="204"/>
      <c r="I101" s="204"/>
      <c r="J101" s="204"/>
      <c r="K101" s="205"/>
    </row>
    <row r="102" spans="2:11" customFormat="1" ht="45" customHeight="1">
      <c r="B102" s="206"/>
      <c r="C102" s="306" t="s">
        <v>2317</v>
      </c>
      <c r="D102" s="306"/>
      <c r="E102" s="306"/>
      <c r="F102" s="306"/>
      <c r="G102" s="306"/>
      <c r="H102" s="306"/>
      <c r="I102" s="306"/>
      <c r="J102" s="306"/>
      <c r="K102" s="207"/>
    </row>
    <row r="103" spans="2:11" customFormat="1" ht="17.25" customHeight="1">
      <c r="B103" s="206"/>
      <c r="C103" s="208" t="s">
        <v>2272</v>
      </c>
      <c r="D103" s="208"/>
      <c r="E103" s="208"/>
      <c r="F103" s="208" t="s">
        <v>2273</v>
      </c>
      <c r="G103" s="209"/>
      <c r="H103" s="208" t="s">
        <v>54</v>
      </c>
      <c r="I103" s="208" t="s">
        <v>57</v>
      </c>
      <c r="J103" s="208" t="s">
        <v>2274</v>
      </c>
      <c r="K103" s="207"/>
    </row>
    <row r="104" spans="2:11" customFormat="1" ht="17.25" customHeight="1">
      <c r="B104" s="206"/>
      <c r="C104" s="210" t="s">
        <v>2275</v>
      </c>
      <c r="D104" s="210"/>
      <c r="E104" s="210"/>
      <c r="F104" s="211" t="s">
        <v>2276</v>
      </c>
      <c r="G104" s="212"/>
      <c r="H104" s="210"/>
      <c r="I104" s="210"/>
      <c r="J104" s="210" t="s">
        <v>2277</v>
      </c>
      <c r="K104" s="207"/>
    </row>
    <row r="105" spans="2:11" customFormat="1" ht="5.25" customHeight="1">
      <c r="B105" s="206"/>
      <c r="C105" s="208"/>
      <c r="D105" s="208"/>
      <c r="E105" s="208"/>
      <c r="F105" s="208"/>
      <c r="G105" s="224"/>
      <c r="H105" s="208"/>
      <c r="I105" s="208"/>
      <c r="J105" s="208"/>
      <c r="K105" s="207"/>
    </row>
    <row r="106" spans="2:11" customFormat="1" ht="15" customHeight="1">
      <c r="B106" s="206"/>
      <c r="C106" s="195" t="s">
        <v>53</v>
      </c>
      <c r="D106" s="215"/>
      <c r="E106" s="215"/>
      <c r="F106" s="216" t="s">
        <v>2278</v>
      </c>
      <c r="G106" s="195"/>
      <c r="H106" s="195" t="s">
        <v>2318</v>
      </c>
      <c r="I106" s="195" t="s">
        <v>2280</v>
      </c>
      <c r="J106" s="195">
        <v>20</v>
      </c>
      <c r="K106" s="207"/>
    </row>
    <row r="107" spans="2:11" customFormat="1" ht="15" customHeight="1">
      <c r="B107" s="206"/>
      <c r="C107" s="195" t="s">
        <v>2281</v>
      </c>
      <c r="D107" s="195"/>
      <c r="E107" s="195"/>
      <c r="F107" s="216" t="s">
        <v>2278</v>
      </c>
      <c r="G107" s="195"/>
      <c r="H107" s="195" t="s">
        <v>2318</v>
      </c>
      <c r="I107" s="195" t="s">
        <v>2280</v>
      </c>
      <c r="J107" s="195">
        <v>120</v>
      </c>
      <c r="K107" s="207"/>
    </row>
    <row r="108" spans="2:11" customFormat="1" ht="15" customHeight="1">
      <c r="B108" s="218"/>
      <c r="C108" s="195" t="s">
        <v>2283</v>
      </c>
      <c r="D108" s="195"/>
      <c r="E108" s="195"/>
      <c r="F108" s="216" t="s">
        <v>2284</v>
      </c>
      <c r="G108" s="195"/>
      <c r="H108" s="195" t="s">
        <v>2318</v>
      </c>
      <c r="I108" s="195" t="s">
        <v>2280</v>
      </c>
      <c r="J108" s="195">
        <v>50</v>
      </c>
      <c r="K108" s="207"/>
    </row>
    <row r="109" spans="2:11" customFormat="1" ht="15" customHeight="1">
      <c r="B109" s="218"/>
      <c r="C109" s="195" t="s">
        <v>2286</v>
      </c>
      <c r="D109" s="195"/>
      <c r="E109" s="195"/>
      <c r="F109" s="216" t="s">
        <v>2278</v>
      </c>
      <c r="G109" s="195"/>
      <c r="H109" s="195" t="s">
        <v>2318</v>
      </c>
      <c r="I109" s="195" t="s">
        <v>2288</v>
      </c>
      <c r="J109" s="195"/>
      <c r="K109" s="207"/>
    </row>
    <row r="110" spans="2:11" customFormat="1" ht="15" customHeight="1">
      <c r="B110" s="218"/>
      <c r="C110" s="195" t="s">
        <v>2297</v>
      </c>
      <c r="D110" s="195"/>
      <c r="E110" s="195"/>
      <c r="F110" s="216" t="s">
        <v>2284</v>
      </c>
      <c r="G110" s="195"/>
      <c r="H110" s="195" t="s">
        <v>2318</v>
      </c>
      <c r="I110" s="195" t="s">
        <v>2280</v>
      </c>
      <c r="J110" s="195">
        <v>50</v>
      </c>
      <c r="K110" s="207"/>
    </row>
    <row r="111" spans="2:11" customFormat="1" ht="15" customHeight="1">
      <c r="B111" s="218"/>
      <c r="C111" s="195" t="s">
        <v>2305</v>
      </c>
      <c r="D111" s="195"/>
      <c r="E111" s="195"/>
      <c r="F111" s="216" t="s">
        <v>2284</v>
      </c>
      <c r="G111" s="195"/>
      <c r="H111" s="195" t="s">
        <v>2318</v>
      </c>
      <c r="I111" s="195" t="s">
        <v>2280</v>
      </c>
      <c r="J111" s="195">
        <v>50</v>
      </c>
      <c r="K111" s="207"/>
    </row>
    <row r="112" spans="2:11" customFormat="1" ht="15" customHeight="1">
      <c r="B112" s="218"/>
      <c r="C112" s="195" t="s">
        <v>2303</v>
      </c>
      <c r="D112" s="195"/>
      <c r="E112" s="195"/>
      <c r="F112" s="216" t="s">
        <v>2284</v>
      </c>
      <c r="G112" s="195"/>
      <c r="H112" s="195" t="s">
        <v>2318</v>
      </c>
      <c r="I112" s="195" t="s">
        <v>2280</v>
      </c>
      <c r="J112" s="195">
        <v>50</v>
      </c>
      <c r="K112" s="207"/>
    </row>
    <row r="113" spans="2:11" customFormat="1" ht="15" customHeight="1">
      <c r="B113" s="218"/>
      <c r="C113" s="195" t="s">
        <v>53</v>
      </c>
      <c r="D113" s="195"/>
      <c r="E113" s="195"/>
      <c r="F113" s="216" t="s">
        <v>2278</v>
      </c>
      <c r="G113" s="195"/>
      <c r="H113" s="195" t="s">
        <v>2319</v>
      </c>
      <c r="I113" s="195" t="s">
        <v>2280</v>
      </c>
      <c r="J113" s="195">
        <v>20</v>
      </c>
      <c r="K113" s="207"/>
    </row>
    <row r="114" spans="2:11" customFormat="1" ht="15" customHeight="1">
      <c r="B114" s="218"/>
      <c r="C114" s="195" t="s">
        <v>2320</v>
      </c>
      <c r="D114" s="195"/>
      <c r="E114" s="195"/>
      <c r="F114" s="216" t="s">
        <v>2278</v>
      </c>
      <c r="G114" s="195"/>
      <c r="H114" s="195" t="s">
        <v>2321</v>
      </c>
      <c r="I114" s="195" t="s">
        <v>2280</v>
      </c>
      <c r="J114" s="195">
        <v>120</v>
      </c>
      <c r="K114" s="207"/>
    </row>
    <row r="115" spans="2:11" customFormat="1" ht="15" customHeight="1">
      <c r="B115" s="218"/>
      <c r="C115" s="195" t="s">
        <v>38</v>
      </c>
      <c r="D115" s="195"/>
      <c r="E115" s="195"/>
      <c r="F115" s="216" t="s">
        <v>2278</v>
      </c>
      <c r="G115" s="195"/>
      <c r="H115" s="195" t="s">
        <v>2322</v>
      </c>
      <c r="I115" s="195" t="s">
        <v>2313</v>
      </c>
      <c r="J115" s="195"/>
      <c r="K115" s="207"/>
    </row>
    <row r="116" spans="2:11" customFormat="1" ht="15" customHeight="1">
      <c r="B116" s="218"/>
      <c r="C116" s="195" t="s">
        <v>48</v>
      </c>
      <c r="D116" s="195"/>
      <c r="E116" s="195"/>
      <c r="F116" s="216" t="s">
        <v>2278</v>
      </c>
      <c r="G116" s="195"/>
      <c r="H116" s="195" t="s">
        <v>2323</v>
      </c>
      <c r="I116" s="195" t="s">
        <v>2313</v>
      </c>
      <c r="J116" s="195"/>
      <c r="K116" s="207"/>
    </row>
    <row r="117" spans="2:11" customFormat="1" ht="15" customHeight="1">
      <c r="B117" s="218"/>
      <c r="C117" s="195" t="s">
        <v>57</v>
      </c>
      <c r="D117" s="195"/>
      <c r="E117" s="195"/>
      <c r="F117" s="216" t="s">
        <v>2278</v>
      </c>
      <c r="G117" s="195"/>
      <c r="H117" s="195" t="s">
        <v>2324</v>
      </c>
      <c r="I117" s="195" t="s">
        <v>2325</v>
      </c>
      <c r="J117" s="195"/>
      <c r="K117" s="207"/>
    </row>
    <row r="118" spans="2:11" customFormat="1" ht="15" customHeight="1">
      <c r="B118" s="219"/>
      <c r="C118" s="225"/>
      <c r="D118" s="225"/>
      <c r="E118" s="225"/>
      <c r="F118" s="225"/>
      <c r="G118" s="225"/>
      <c r="H118" s="225"/>
      <c r="I118" s="225"/>
      <c r="J118" s="225"/>
      <c r="K118" s="221"/>
    </row>
    <row r="119" spans="2:11" customFormat="1" ht="18.75" customHeight="1">
      <c r="B119" s="226"/>
      <c r="C119" s="227"/>
      <c r="D119" s="227"/>
      <c r="E119" s="227"/>
      <c r="F119" s="228"/>
      <c r="G119" s="227"/>
      <c r="H119" s="227"/>
      <c r="I119" s="227"/>
      <c r="J119" s="227"/>
      <c r="K119" s="226"/>
    </row>
    <row r="120" spans="2:11" customFormat="1" ht="18.75" customHeight="1"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</row>
    <row r="121" spans="2:11" customFormat="1" ht="7.5" customHeight="1">
      <c r="B121" s="229"/>
      <c r="C121" s="230"/>
      <c r="D121" s="230"/>
      <c r="E121" s="230"/>
      <c r="F121" s="230"/>
      <c r="G121" s="230"/>
      <c r="H121" s="230"/>
      <c r="I121" s="230"/>
      <c r="J121" s="230"/>
      <c r="K121" s="231"/>
    </row>
    <row r="122" spans="2:11" customFormat="1" ht="45" customHeight="1">
      <c r="B122" s="232"/>
      <c r="C122" s="304" t="s">
        <v>2326</v>
      </c>
      <c r="D122" s="304"/>
      <c r="E122" s="304"/>
      <c r="F122" s="304"/>
      <c r="G122" s="304"/>
      <c r="H122" s="304"/>
      <c r="I122" s="304"/>
      <c r="J122" s="304"/>
      <c r="K122" s="233"/>
    </row>
    <row r="123" spans="2:11" customFormat="1" ht="17.25" customHeight="1">
      <c r="B123" s="234"/>
      <c r="C123" s="208" t="s">
        <v>2272</v>
      </c>
      <c r="D123" s="208"/>
      <c r="E123" s="208"/>
      <c r="F123" s="208" t="s">
        <v>2273</v>
      </c>
      <c r="G123" s="209"/>
      <c r="H123" s="208" t="s">
        <v>54</v>
      </c>
      <c r="I123" s="208" t="s">
        <v>57</v>
      </c>
      <c r="J123" s="208" t="s">
        <v>2274</v>
      </c>
      <c r="K123" s="235"/>
    </row>
    <row r="124" spans="2:11" customFormat="1" ht="17.25" customHeight="1">
      <c r="B124" s="234"/>
      <c r="C124" s="210" t="s">
        <v>2275</v>
      </c>
      <c r="D124" s="210"/>
      <c r="E124" s="210"/>
      <c r="F124" s="211" t="s">
        <v>2276</v>
      </c>
      <c r="G124" s="212"/>
      <c r="H124" s="210"/>
      <c r="I124" s="210"/>
      <c r="J124" s="210" t="s">
        <v>2277</v>
      </c>
      <c r="K124" s="235"/>
    </row>
    <row r="125" spans="2:11" customFormat="1" ht="5.25" customHeight="1">
      <c r="B125" s="236"/>
      <c r="C125" s="213"/>
      <c r="D125" s="213"/>
      <c r="E125" s="213"/>
      <c r="F125" s="213"/>
      <c r="G125" s="237"/>
      <c r="H125" s="213"/>
      <c r="I125" s="213"/>
      <c r="J125" s="213"/>
      <c r="K125" s="238"/>
    </row>
    <row r="126" spans="2:11" customFormat="1" ht="15" customHeight="1">
      <c r="B126" s="236"/>
      <c r="C126" s="195" t="s">
        <v>2281</v>
      </c>
      <c r="D126" s="215"/>
      <c r="E126" s="215"/>
      <c r="F126" s="216" t="s">
        <v>2278</v>
      </c>
      <c r="G126" s="195"/>
      <c r="H126" s="195" t="s">
        <v>2318</v>
      </c>
      <c r="I126" s="195" t="s">
        <v>2280</v>
      </c>
      <c r="J126" s="195">
        <v>120</v>
      </c>
      <c r="K126" s="239"/>
    </row>
    <row r="127" spans="2:11" customFormat="1" ht="15" customHeight="1">
      <c r="B127" s="236"/>
      <c r="C127" s="195" t="s">
        <v>2327</v>
      </c>
      <c r="D127" s="195"/>
      <c r="E127" s="195"/>
      <c r="F127" s="216" t="s">
        <v>2278</v>
      </c>
      <c r="G127" s="195"/>
      <c r="H127" s="195" t="s">
        <v>2328</v>
      </c>
      <c r="I127" s="195" t="s">
        <v>2280</v>
      </c>
      <c r="J127" s="195" t="s">
        <v>2329</v>
      </c>
      <c r="K127" s="239"/>
    </row>
    <row r="128" spans="2:11" customFormat="1" ht="15" customHeight="1">
      <c r="B128" s="236"/>
      <c r="C128" s="195" t="s">
        <v>2226</v>
      </c>
      <c r="D128" s="195"/>
      <c r="E128" s="195"/>
      <c r="F128" s="216" t="s">
        <v>2278</v>
      </c>
      <c r="G128" s="195"/>
      <c r="H128" s="195" t="s">
        <v>2330</v>
      </c>
      <c r="I128" s="195" t="s">
        <v>2280</v>
      </c>
      <c r="J128" s="195" t="s">
        <v>2329</v>
      </c>
      <c r="K128" s="239"/>
    </row>
    <row r="129" spans="2:11" customFormat="1" ht="15" customHeight="1">
      <c r="B129" s="236"/>
      <c r="C129" s="195" t="s">
        <v>2289</v>
      </c>
      <c r="D129" s="195"/>
      <c r="E129" s="195"/>
      <c r="F129" s="216" t="s">
        <v>2284</v>
      </c>
      <c r="G129" s="195"/>
      <c r="H129" s="195" t="s">
        <v>2290</v>
      </c>
      <c r="I129" s="195" t="s">
        <v>2280</v>
      </c>
      <c r="J129" s="195">
        <v>15</v>
      </c>
      <c r="K129" s="239"/>
    </row>
    <row r="130" spans="2:11" customFormat="1" ht="15" customHeight="1">
      <c r="B130" s="236"/>
      <c r="C130" s="195" t="s">
        <v>2291</v>
      </c>
      <c r="D130" s="195"/>
      <c r="E130" s="195"/>
      <c r="F130" s="216" t="s">
        <v>2284</v>
      </c>
      <c r="G130" s="195"/>
      <c r="H130" s="195" t="s">
        <v>2292</v>
      </c>
      <c r="I130" s="195" t="s">
        <v>2280</v>
      </c>
      <c r="J130" s="195">
        <v>15</v>
      </c>
      <c r="K130" s="239"/>
    </row>
    <row r="131" spans="2:11" customFormat="1" ht="15" customHeight="1">
      <c r="B131" s="236"/>
      <c r="C131" s="195" t="s">
        <v>2293</v>
      </c>
      <c r="D131" s="195"/>
      <c r="E131" s="195"/>
      <c r="F131" s="216" t="s">
        <v>2284</v>
      </c>
      <c r="G131" s="195"/>
      <c r="H131" s="195" t="s">
        <v>2294</v>
      </c>
      <c r="I131" s="195" t="s">
        <v>2280</v>
      </c>
      <c r="J131" s="195">
        <v>20</v>
      </c>
      <c r="K131" s="239"/>
    </row>
    <row r="132" spans="2:11" customFormat="1" ht="15" customHeight="1">
      <c r="B132" s="236"/>
      <c r="C132" s="195" t="s">
        <v>2295</v>
      </c>
      <c r="D132" s="195"/>
      <c r="E132" s="195"/>
      <c r="F132" s="216" t="s">
        <v>2284</v>
      </c>
      <c r="G132" s="195"/>
      <c r="H132" s="195" t="s">
        <v>2296</v>
      </c>
      <c r="I132" s="195" t="s">
        <v>2280</v>
      </c>
      <c r="J132" s="195">
        <v>20</v>
      </c>
      <c r="K132" s="239"/>
    </row>
    <row r="133" spans="2:11" customFormat="1" ht="15" customHeight="1">
      <c r="B133" s="236"/>
      <c r="C133" s="195" t="s">
        <v>2283</v>
      </c>
      <c r="D133" s="195"/>
      <c r="E133" s="195"/>
      <c r="F133" s="216" t="s">
        <v>2284</v>
      </c>
      <c r="G133" s="195"/>
      <c r="H133" s="195" t="s">
        <v>2318</v>
      </c>
      <c r="I133" s="195" t="s">
        <v>2280</v>
      </c>
      <c r="J133" s="195">
        <v>50</v>
      </c>
      <c r="K133" s="239"/>
    </row>
    <row r="134" spans="2:11" customFormat="1" ht="15" customHeight="1">
      <c r="B134" s="236"/>
      <c r="C134" s="195" t="s">
        <v>2297</v>
      </c>
      <c r="D134" s="195"/>
      <c r="E134" s="195"/>
      <c r="F134" s="216" t="s">
        <v>2284</v>
      </c>
      <c r="G134" s="195"/>
      <c r="H134" s="195" t="s">
        <v>2318</v>
      </c>
      <c r="I134" s="195" t="s">
        <v>2280</v>
      </c>
      <c r="J134" s="195">
        <v>50</v>
      </c>
      <c r="K134" s="239"/>
    </row>
    <row r="135" spans="2:11" customFormat="1" ht="15" customHeight="1">
      <c r="B135" s="236"/>
      <c r="C135" s="195" t="s">
        <v>2303</v>
      </c>
      <c r="D135" s="195"/>
      <c r="E135" s="195"/>
      <c r="F135" s="216" t="s">
        <v>2284</v>
      </c>
      <c r="G135" s="195"/>
      <c r="H135" s="195" t="s">
        <v>2318</v>
      </c>
      <c r="I135" s="195" t="s">
        <v>2280</v>
      </c>
      <c r="J135" s="195">
        <v>50</v>
      </c>
      <c r="K135" s="239"/>
    </row>
    <row r="136" spans="2:11" customFormat="1" ht="15" customHeight="1">
      <c r="B136" s="236"/>
      <c r="C136" s="195" t="s">
        <v>2305</v>
      </c>
      <c r="D136" s="195"/>
      <c r="E136" s="195"/>
      <c r="F136" s="216" t="s">
        <v>2284</v>
      </c>
      <c r="G136" s="195"/>
      <c r="H136" s="195" t="s">
        <v>2318</v>
      </c>
      <c r="I136" s="195" t="s">
        <v>2280</v>
      </c>
      <c r="J136" s="195">
        <v>50</v>
      </c>
      <c r="K136" s="239"/>
    </row>
    <row r="137" spans="2:11" customFormat="1" ht="15" customHeight="1">
      <c r="B137" s="236"/>
      <c r="C137" s="195" t="s">
        <v>2306</v>
      </c>
      <c r="D137" s="195"/>
      <c r="E137" s="195"/>
      <c r="F137" s="216" t="s">
        <v>2284</v>
      </c>
      <c r="G137" s="195"/>
      <c r="H137" s="195" t="s">
        <v>2331</v>
      </c>
      <c r="I137" s="195" t="s">
        <v>2280</v>
      </c>
      <c r="J137" s="195">
        <v>255</v>
      </c>
      <c r="K137" s="239"/>
    </row>
    <row r="138" spans="2:11" customFormat="1" ht="15" customHeight="1">
      <c r="B138" s="236"/>
      <c r="C138" s="195" t="s">
        <v>2308</v>
      </c>
      <c r="D138" s="195"/>
      <c r="E138" s="195"/>
      <c r="F138" s="216" t="s">
        <v>2278</v>
      </c>
      <c r="G138" s="195"/>
      <c r="H138" s="195" t="s">
        <v>2332</v>
      </c>
      <c r="I138" s="195" t="s">
        <v>2310</v>
      </c>
      <c r="J138" s="195"/>
      <c r="K138" s="239"/>
    </row>
    <row r="139" spans="2:11" customFormat="1" ht="15" customHeight="1">
      <c r="B139" s="236"/>
      <c r="C139" s="195" t="s">
        <v>2311</v>
      </c>
      <c r="D139" s="195"/>
      <c r="E139" s="195"/>
      <c r="F139" s="216" t="s">
        <v>2278</v>
      </c>
      <c r="G139" s="195"/>
      <c r="H139" s="195" t="s">
        <v>2333</v>
      </c>
      <c r="I139" s="195" t="s">
        <v>2313</v>
      </c>
      <c r="J139" s="195"/>
      <c r="K139" s="239"/>
    </row>
    <row r="140" spans="2:11" customFormat="1" ht="15" customHeight="1">
      <c r="B140" s="236"/>
      <c r="C140" s="195" t="s">
        <v>2314</v>
      </c>
      <c r="D140" s="195"/>
      <c r="E140" s="195"/>
      <c r="F140" s="216" t="s">
        <v>2278</v>
      </c>
      <c r="G140" s="195"/>
      <c r="H140" s="195" t="s">
        <v>2314</v>
      </c>
      <c r="I140" s="195" t="s">
        <v>2313</v>
      </c>
      <c r="J140" s="195"/>
      <c r="K140" s="239"/>
    </row>
    <row r="141" spans="2:11" customFormat="1" ht="15" customHeight="1">
      <c r="B141" s="236"/>
      <c r="C141" s="195" t="s">
        <v>38</v>
      </c>
      <c r="D141" s="195"/>
      <c r="E141" s="195"/>
      <c r="F141" s="216" t="s">
        <v>2278</v>
      </c>
      <c r="G141" s="195"/>
      <c r="H141" s="195" t="s">
        <v>2334</v>
      </c>
      <c r="I141" s="195" t="s">
        <v>2313</v>
      </c>
      <c r="J141" s="195"/>
      <c r="K141" s="239"/>
    </row>
    <row r="142" spans="2:11" customFormat="1" ht="15" customHeight="1">
      <c r="B142" s="236"/>
      <c r="C142" s="195" t="s">
        <v>2335</v>
      </c>
      <c r="D142" s="195"/>
      <c r="E142" s="195"/>
      <c r="F142" s="216" t="s">
        <v>2278</v>
      </c>
      <c r="G142" s="195"/>
      <c r="H142" s="195" t="s">
        <v>2336</v>
      </c>
      <c r="I142" s="195" t="s">
        <v>2313</v>
      </c>
      <c r="J142" s="195"/>
      <c r="K142" s="239"/>
    </row>
    <row r="143" spans="2:11" customFormat="1" ht="15" customHeight="1">
      <c r="B143" s="240"/>
      <c r="C143" s="241"/>
      <c r="D143" s="241"/>
      <c r="E143" s="241"/>
      <c r="F143" s="241"/>
      <c r="G143" s="241"/>
      <c r="H143" s="241"/>
      <c r="I143" s="241"/>
      <c r="J143" s="241"/>
      <c r="K143" s="242"/>
    </row>
    <row r="144" spans="2:11" customFormat="1" ht="18.75" customHeight="1">
      <c r="B144" s="227"/>
      <c r="C144" s="227"/>
      <c r="D144" s="227"/>
      <c r="E144" s="227"/>
      <c r="F144" s="228"/>
      <c r="G144" s="227"/>
      <c r="H144" s="227"/>
      <c r="I144" s="227"/>
      <c r="J144" s="227"/>
      <c r="K144" s="227"/>
    </row>
    <row r="145" spans="2:11" customFormat="1" ht="18.75" customHeight="1">
      <c r="B145" s="202"/>
      <c r="C145" s="202"/>
      <c r="D145" s="202"/>
      <c r="E145" s="202"/>
      <c r="F145" s="202"/>
      <c r="G145" s="202"/>
      <c r="H145" s="202"/>
      <c r="I145" s="202"/>
      <c r="J145" s="202"/>
      <c r="K145" s="202"/>
    </row>
    <row r="146" spans="2:11" customFormat="1" ht="7.5" customHeight="1">
      <c r="B146" s="203"/>
      <c r="C146" s="204"/>
      <c r="D146" s="204"/>
      <c r="E146" s="204"/>
      <c r="F146" s="204"/>
      <c r="G146" s="204"/>
      <c r="H146" s="204"/>
      <c r="I146" s="204"/>
      <c r="J146" s="204"/>
      <c r="K146" s="205"/>
    </row>
    <row r="147" spans="2:11" customFormat="1" ht="45" customHeight="1">
      <c r="B147" s="206"/>
      <c r="C147" s="306" t="s">
        <v>2337</v>
      </c>
      <c r="D147" s="306"/>
      <c r="E147" s="306"/>
      <c r="F147" s="306"/>
      <c r="G147" s="306"/>
      <c r="H147" s="306"/>
      <c r="I147" s="306"/>
      <c r="J147" s="306"/>
      <c r="K147" s="207"/>
    </row>
    <row r="148" spans="2:11" customFormat="1" ht="17.25" customHeight="1">
      <c r="B148" s="206"/>
      <c r="C148" s="208" t="s">
        <v>2272</v>
      </c>
      <c r="D148" s="208"/>
      <c r="E148" s="208"/>
      <c r="F148" s="208" t="s">
        <v>2273</v>
      </c>
      <c r="G148" s="209"/>
      <c r="H148" s="208" t="s">
        <v>54</v>
      </c>
      <c r="I148" s="208" t="s">
        <v>57</v>
      </c>
      <c r="J148" s="208" t="s">
        <v>2274</v>
      </c>
      <c r="K148" s="207"/>
    </row>
    <row r="149" spans="2:11" customFormat="1" ht="17.25" customHeight="1">
      <c r="B149" s="206"/>
      <c r="C149" s="210" t="s">
        <v>2275</v>
      </c>
      <c r="D149" s="210"/>
      <c r="E149" s="210"/>
      <c r="F149" s="211" t="s">
        <v>2276</v>
      </c>
      <c r="G149" s="212"/>
      <c r="H149" s="210"/>
      <c r="I149" s="210"/>
      <c r="J149" s="210" t="s">
        <v>2277</v>
      </c>
      <c r="K149" s="207"/>
    </row>
    <row r="150" spans="2:11" customFormat="1" ht="5.25" customHeight="1">
      <c r="B150" s="218"/>
      <c r="C150" s="213"/>
      <c r="D150" s="213"/>
      <c r="E150" s="213"/>
      <c r="F150" s="213"/>
      <c r="G150" s="214"/>
      <c r="H150" s="213"/>
      <c r="I150" s="213"/>
      <c r="J150" s="213"/>
      <c r="K150" s="239"/>
    </row>
    <row r="151" spans="2:11" customFormat="1" ht="15" customHeight="1">
      <c r="B151" s="218"/>
      <c r="C151" s="243" t="s">
        <v>2281</v>
      </c>
      <c r="D151" s="195"/>
      <c r="E151" s="195"/>
      <c r="F151" s="244" t="s">
        <v>2278</v>
      </c>
      <c r="G151" s="195"/>
      <c r="H151" s="243" t="s">
        <v>2318</v>
      </c>
      <c r="I151" s="243" t="s">
        <v>2280</v>
      </c>
      <c r="J151" s="243">
        <v>120</v>
      </c>
      <c r="K151" s="239"/>
    </row>
    <row r="152" spans="2:11" customFormat="1" ht="15" customHeight="1">
      <c r="B152" s="218"/>
      <c r="C152" s="243" t="s">
        <v>2327</v>
      </c>
      <c r="D152" s="195"/>
      <c r="E152" s="195"/>
      <c r="F152" s="244" t="s">
        <v>2278</v>
      </c>
      <c r="G152" s="195"/>
      <c r="H152" s="243" t="s">
        <v>2338</v>
      </c>
      <c r="I152" s="243" t="s">
        <v>2280</v>
      </c>
      <c r="J152" s="243" t="s">
        <v>2329</v>
      </c>
      <c r="K152" s="239"/>
    </row>
    <row r="153" spans="2:11" customFormat="1" ht="15" customHeight="1">
      <c r="B153" s="218"/>
      <c r="C153" s="243" t="s">
        <v>2226</v>
      </c>
      <c r="D153" s="195"/>
      <c r="E153" s="195"/>
      <c r="F153" s="244" t="s">
        <v>2278</v>
      </c>
      <c r="G153" s="195"/>
      <c r="H153" s="243" t="s">
        <v>2339</v>
      </c>
      <c r="I153" s="243" t="s">
        <v>2280</v>
      </c>
      <c r="J153" s="243" t="s">
        <v>2329</v>
      </c>
      <c r="K153" s="239"/>
    </row>
    <row r="154" spans="2:11" customFormat="1" ht="15" customHeight="1">
      <c r="B154" s="218"/>
      <c r="C154" s="243" t="s">
        <v>2283</v>
      </c>
      <c r="D154" s="195"/>
      <c r="E154" s="195"/>
      <c r="F154" s="244" t="s">
        <v>2284</v>
      </c>
      <c r="G154" s="195"/>
      <c r="H154" s="243" t="s">
        <v>2318</v>
      </c>
      <c r="I154" s="243" t="s">
        <v>2280</v>
      </c>
      <c r="J154" s="243">
        <v>50</v>
      </c>
      <c r="K154" s="239"/>
    </row>
    <row r="155" spans="2:11" customFormat="1" ht="15" customHeight="1">
      <c r="B155" s="218"/>
      <c r="C155" s="243" t="s">
        <v>2286</v>
      </c>
      <c r="D155" s="195"/>
      <c r="E155" s="195"/>
      <c r="F155" s="244" t="s">
        <v>2278</v>
      </c>
      <c r="G155" s="195"/>
      <c r="H155" s="243" t="s">
        <v>2318</v>
      </c>
      <c r="I155" s="243" t="s">
        <v>2288</v>
      </c>
      <c r="J155" s="243"/>
      <c r="K155" s="239"/>
    </row>
    <row r="156" spans="2:11" customFormat="1" ht="15" customHeight="1">
      <c r="B156" s="218"/>
      <c r="C156" s="243" t="s">
        <v>2297</v>
      </c>
      <c r="D156" s="195"/>
      <c r="E156" s="195"/>
      <c r="F156" s="244" t="s">
        <v>2284</v>
      </c>
      <c r="G156" s="195"/>
      <c r="H156" s="243" t="s">
        <v>2318</v>
      </c>
      <c r="I156" s="243" t="s">
        <v>2280</v>
      </c>
      <c r="J156" s="243">
        <v>50</v>
      </c>
      <c r="K156" s="239"/>
    </row>
    <row r="157" spans="2:11" customFormat="1" ht="15" customHeight="1">
      <c r="B157" s="218"/>
      <c r="C157" s="243" t="s">
        <v>2305</v>
      </c>
      <c r="D157" s="195"/>
      <c r="E157" s="195"/>
      <c r="F157" s="244" t="s">
        <v>2284</v>
      </c>
      <c r="G157" s="195"/>
      <c r="H157" s="243" t="s">
        <v>2318</v>
      </c>
      <c r="I157" s="243" t="s">
        <v>2280</v>
      </c>
      <c r="J157" s="243">
        <v>50</v>
      </c>
      <c r="K157" s="239"/>
    </row>
    <row r="158" spans="2:11" customFormat="1" ht="15" customHeight="1">
      <c r="B158" s="218"/>
      <c r="C158" s="243" t="s">
        <v>2303</v>
      </c>
      <c r="D158" s="195"/>
      <c r="E158" s="195"/>
      <c r="F158" s="244" t="s">
        <v>2284</v>
      </c>
      <c r="G158" s="195"/>
      <c r="H158" s="243" t="s">
        <v>2318</v>
      </c>
      <c r="I158" s="243" t="s">
        <v>2280</v>
      </c>
      <c r="J158" s="243">
        <v>50</v>
      </c>
      <c r="K158" s="239"/>
    </row>
    <row r="159" spans="2:11" customFormat="1" ht="15" customHeight="1">
      <c r="B159" s="218"/>
      <c r="C159" s="243" t="s">
        <v>111</v>
      </c>
      <c r="D159" s="195"/>
      <c r="E159" s="195"/>
      <c r="F159" s="244" t="s">
        <v>2278</v>
      </c>
      <c r="G159" s="195"/>
      <c r="H159" s="243" t="s">
        <v>2340</v>
      </c>
      <c r="I159" s="243" t="s">
        <v>2280</v>
      </c>
      <c r="J159" s="243" t="s">
        <v>2341</v>
      </c>
      <c r="K159" s="239"/>
    </row>
    <row r="160" spans="2:11" customFormat="1" ht="15" customHeight="1">
      <c r="B160" s="218"/>
      <c r="C160" s="243" t="s">
        <v>2342</v>
      </c>
      <c r="D160" s="195"/>
      <c r="E160" s="195"/>
      <c r="F160" s="244" t="s">
        <v>2278</v>
      </c>
      <c r="G160" s="195"/>
      <c r="H160" s="243" t="s">
        <v>2343</v>
      </c>
      <c r="I160" s="243" t="s">
        <v>2313</v>
      </c>
      <c r="J160" s="243"/>
      <c r="K160" s="239"/>
    </row>
    <row r="161" spans="2:11" customFormat="1" ht="15" customHeight="1">
      <c r="B161" s="245"/>
      <c r="C161" s="225"/>
      <c r="D161" s="225"/>
      <c r="E161" s="225"/>
      <c r="F161" s="225"/>
      <c r="G161" s="225"/>
      <c r="H161" s="225"/>
      <c r="I161" s="225"/>
      <c r="J161" s="225"/>
      <c r="K161" s="246"/>
    </row>
    <row r="162" spans="2:11" customFormat="1" ht="18.75" customHeight="1">
      <c r="B162" s="227"/>
      <c r="C162" s="237"/>
      <c r="D162" s="237"/>
      <c r="E162" s="237"/>
      <c r="F162" s="247"/>
      <c r="G162" s="237"/>
      <c r="H162" s="237"/>
      <c r="I162" s="237"/>
      <c r="J162" s="237"/>
      <c r="K162" s="227"/>
    </row>
    <row r="163" spans="2:11" customFormat="1" ht="18.75" customHeight="1"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</row>
    <row r="164" spans="2:11" customFormat="1" ht="7.5" customHeight="1">
      <c r="B164" s="184"/>
      <c r="C164" s="185"/>
      <c r="D164" s="185"/>
      <c r="E164" s="185"/>
      <c r="F164" s="185"/>
      <c r="G164" s="185"/>
      <c r="H164" s="185"/>
      <c r="I164" s="185"/>
      <c r="J164" s="185"/>
      <c r="K164" s="186"/>
    </row>
    <row r="165" spans="2:11" customFormat="1" ht="45" customHeight="1">
      <c r="B165" s="187"/>
      <c r="C165" s="304" t="s">
        <v>2344</v>
      </c>
      <c r="D165" s="304"/>
      <c r="E165" s="304"/>
      <c r="F165" s="304"/>
      <c r="G165" s="304"/>
      <c r="H165" s="304"/>
      <c r="I165" s="304"/>
      <c r="J165" s="304"/>
      <c r="K165" s="188"/>
    </row>
    <row r="166" spans="2:11" customFormat="1" ht="17.25" customHeight="1">
      <c r="B166" s="187"/>
      <c r="C166" s="208" t="s">
        <v>2272</v>
      </c>
      <c r="D166" s="208"/>
      <c r="E166" s="208"/>
      <c r="F166" s="208" t="s">
        <v>2273</v>
      </c>
      <c r="G166" s="248"/>
      <c r="H166" s="249" t="s">
        <v>54</v>
      </c>
      <c r="I166" s="249" t="s">
        <v>57</v>
      </c>
      <c r="J166" s="208" t="s">
        <v>2274</v>
      </c>
      <c r="K166" s="188"/>
    </row>
    <row r="167" spans="2:11" customFormat="1" ht="17.25" customHeight="1">
      <c r="B167" s="189"/>
      <c r="C167" s="210" t="s">
        <v>2275</v>
      </c>
      <c r="D167" s="210"/>
      <c r="E167" s="210"/>
      <c r="F167" s="211" t="s">
        <v>2276</v>
      </c>
      <c r="G167" s="250"/>
      <c r="H167" s="251"/>
      <c r="I167" s="251"/>
      <c r="J167" s="210" t="s">
        <v>2277</v>
      </c>
      <c r="K167" s="190"/>
    </row>
    <row r="168" spans="2:11" customFormat="1" ht="5.25" customHeight="1">
      <c r="B168" s="218"/>
      <c r="C168" s="213"/>
      <c r="D168" s="213"/>
      <c r="E168" s="213"/>
      <c r="F168" s="213"/>
      <c r="G168" s="214"/>
      <c r="H168" s="213"/>
      <c r="I168" s="213"/>
      <c r="J168" s="213"/>
      <c r="K168" s="239"/>
    </row>
    <row r="169" spans="2:11" customFormat="1" ht="15" customHeight="1">
      <c r="B169" s="218"/>
      <c r="C169" s="195" t="s">
        <v>2281</v>
      </c>
      <c r="D169" s="195"/>
      <c r="E169" s="195"/>
      <c r="F169" s="216" t="s">
        <v>2278</v>
      </c>
      <c r="G169" s="195"/>
      <c r="H169" s="195" t="s">
        <v>2318</v>
      </c>
      <c r="I169" s="195" t="s">
        <v>2280</v>
      </c>
      <c r="J169" s="195">
        <v>120</v>
      </c>
      <c r="K169" s="239"/>
    </row>
    <row r="170" spans="2:11" customFormat="1" ht="15" customHeight="1">
      <c r="B170" s="218"/>
      <c r="C170" s="195" t="s">
        <v>2327</v>
      </c>
      <c r="D170" s="195"/>
      <c r="E170" s="195"/>
      <c r="F170" s="216" t="s">
        <v>2278</v>
      </c>
      <c r="G170" s="195"/>
      <c r="H170" s="195" t="s">
        <v>2328</v>
      </c>
      <c r="I170" s="195" t="s">
        <v>2280</v>
      </c>
      <c r="J170" s="195" t="s">
        <v>2329</v>
      </c>
      <c r="K170" s="239"/>
    </row>
    <row r="171" spans="2:11" customFormat="1" ht="15" customHeight="1">
      <c r="B171" s="218"/>
      <c r="C171" s="195" t="s">
        <v>2226</v>
      </c>
      <c r="D171" s="195"/>
      <c r="E171" s="195"/>
      <c r="F171" s="216" t="s">
        <v>2278</v>
      </c>
      <c r="G171" s="195"/>
      <c r="H171" s="195" t="s">
        <v>2345</v>
      </c>
      <c r="I171" s="195" t="s">
        <v>2280</v>
      </c>
      <c r="J171" s="195" t="s">
        <v>2329</v>
      </c>
      <c r="K171" s="239"/>
    </row>
    <row r="172" spans="2:11" customFormat="1" ht="15" customHeight="1">
      <c r="B172" s="218"/>
      <c r="C172" s="195" t="s">
        <v>2283</v>
      </c>
      <c r="D172" s="195"/>
      <c r="E172" s="195"/>
      <c r="F172" s="216" t="s">
        <v>2284</v>
      </c>
      <c r="G172" s="195"/>
      <c r="H172" s="195" t="s">
        <v>2345</v>
      </c>
      <c r="I172" s="195" t="s">
        <v>2280</v>
      </c>
      <c r="J172" s="195">
        <v>50</v>
      </c>
      <c r="K172" s="239"/>
    </row>
    <row r="173" spans="2:11" customFormat="1" ht="15" customHeight="1">
      <c r="B173" s="218"/>
      <c r="C173" s="195" t="s">
        <v>2286</v>
      </c>
      <c r="D173" s="195"/>
      <c r="E173" s="195"/>
      <c r="F173" s="216" t="s">
        <v>2278</v>
      </c>
      <c r="G173" s="195"/>
      <c r="H173" s="195" t="s">
        <v>2345</v>
      </c>
      <c r="I173" s="195" t="s">
        <v>2288</v>
      </c>
      <c r="J173" s="195"/>
      <c r="K173" s="239"/>
    </row>
    <row r="174" spans="2:11" customFormat="1" ht="15" customHeight="1">
      <c r="B174" s="218"/>
      <c r="C174" s="195" t="s">
        <v>2297</v>
      </c>
      <c r="D174" s="195"/>
      <c r="E174" s="195"/>
      <c r="F174" s="216" t="s">
        <v>2284</v>
      </c>
      <c r="G174" s="195"/>
      <c r="H174" s="195" t="s">
        <v>2345</v>
      </c>
      <c r="I174" s="195" t="s">
        <v>2280</v>
      </c>
      <c r="J174" s="195">
        <v>50</v>
      </c>
      <c r="K174" s="239"/>
    </row>
    <row r="175" spans="2:11" customFormat="1" ht="15" customHeight="1">
      <c r="B175" s="218"/>
      <c r="C175" s="195" t="s">
        <v>2305</v>
      </c>
      <c r="D175" s="195"/>
      <c r="E175" s="195"/>
      <c r="F175" s="216" t="s">
        <v>2284</v>
      </c>
      <c r="G175" s="195"/>
      <c r="H175" s="195" t="s">
        <v>2345</v>
      </c>
      <c r="I175" s="195" t="s">
        <v>2280</v>
      </c>
      <c r="J175" s="195">
        <v>50</v>
      </c>
      <c r="K175" s="239"/>
    </row>
    <row r="176" spans="2:11" customFormat="1" ht="15" customHeight="1">
      <c r="B176" s="218"/>
      <c r="C176" s="195" t="s">
        <v>2303</v>
      </c>
      <c r="D176" s="195"/>
      <c r="E176" s="195"/>
      <c r="F176" s="216" t="s">
        <v>2284</v>
      </c>
      <c r="G176" s="195"/>
      <c r="H176" s="195" t="s">
        <v>2345</v>
      </c>
      <c r="I176" s="195" t="s">
        <v>2280</v>
      </c>
      <c r="J176" s="195">
        <v>50</v>
      </c>
      <c r="K176" s="239"/>
    </row>
    <row r="177" spans="2:11" customFormat="1" ht="15" customHeight="1">
      <c r="B177" s="218"/>
      <c r="C177" s="195" t="s">
        <v>139</v>
      </c>
      <c r="D177" s="195"/>
      <c r="E177" s="195"/>
      <c r="F177" s="216" t="s">
        <v>2278</v>
      </c>
      <c r="G177" s="195"/>
      <c r="H177" s="195" t="s">
        <v>2346</v>
      </c>
      <c r="I177" s="195" t="s">
        <v>2347</v>
      </c>
      <c r="J177" s="195"/>
      <c r="K177" s="239"/>
    </row>
    <row r="178" spans="2:11" customFormat="1" ht="15" customHeight="1">
      <c r="B178" s="218"/>
      <c r="C178" s="195" t="s">
        <v>57</v>
      </c>
      <c r="D178" s="195"/>
      <c r="E178" s="195"/>
      <c r="F178" s="216" t="s">
        <v>2278</v>
      </c>
      <c r="G178" s="195"/>
      <c r="H178" s="195" t="s">
        <v>2348</v>
      </c>
      <c r="I178" s="195" t="s">
        <v>2349</v>
      </c>
      <c r="J178" s="195">
        <v>1</v>
      </c>
      <c r="K178" s="239"/>
    </row>
    <row r="179" spans="2:11" customFormat="1" ht="15" customHeight="1">
      <c r="B179" s="218"/>
      <c r="C179" s="195" t="s">
        <v>53</v>
      </c>
      <c r="D179" s="195"/>
      <c r="E179" s="195"/>
      <c r="F179" s="216" t="s">
        <v>2278</v>
      </c>
      <c r="G179" s="195"/>
      <c r="H179" s="195" t="s">
        <v>2350</v>
      </c>
      <c r="I179" s="195" t="s">
        <v>2280</v>
      </c>
      <c r="J179" s="195">
        <v>20</v>
      </c>
      <c r="K179" s="239"/>
    </row>
    <row r="180" spans="2:11" customFormat="1" ht="15" customHeight="1">
      <c r="B180" s="218"/>
      <c r="C180" s="195" t="s">
        <v>54</v>
      </c>
      <c r="D180" s="195"/>
      <c r="E180" s="195"/>
      <c r="F180" s="216" t="s">
        <v>2278</v>
      </c>
      <c r="G180" s="195"/>
      <c r="H180" s="195" t="s">
        <v>2351</v>
      </c>
      <c r="I180" s="195" t="s">
        <v>2280</v>
      </c>
      <c r="J180" s="195">
        <v>255</v>
      </c>
      <c r="K180" s="239"/>
    </row>
    <row r="181" spans="2:11" customFormat="1" ht="15" customHeight="1">
      <c r="B181" s="218"/>
      <c r="C181" s="195" t="s">
        <v>140</v>
      </c>
      <c r="D181" s="195"/>
      <c r="E181" s="195"/>
      <c r="F181" s="216" t="s">
        <v>2278</v>
      </c>
      <c r="G181" s="195"/>
      <c r="H181" s="195" t="s">
        <v>2242</v>
      </c>
      <c r="I181" s="195" t="s">
        <v>2280</v>
      </c>
      <c r="J181" s="195">
        <v>10</v>
      </c>
      <c r="K181" s="239"/>
    </row>
    <row r="182" spans="2:11" customFormat="1" ht="15" customHeight="1">
      <c r="B182" s="218"/>
      <c r="C182" s="195" t="s">
        <v>141</v>
      </c>
      <c r="D182" s="195"/>
      <c r="E182" s="195"/>
      <c r="F182" s="216" t="s">
        <v>2278</v>
      </c>
      <c r="G182" s="195"/>
      <c r="H182" s="195" t="s">
        <v>2352</v>
      </c>
      <c r="I182" s="195" t="s">
        <v>2313</v>
      </c>
      <c r="J182" s="195"/>
      <c r="K182" s="239"/>
    </row>
    <row r="183" spans="2:11" customFormat="1" ht="15" customHeight="1">
      <c r="B183" s="218"/>
      <c r="C183" s="195" t="s">
        <v>2353</v>
      </c>
      <c r="D183" s="195"/>
      <c r="E183" s="195"/>
      <c r="F183" s="216" t="s">
        <v>2278</v>
      </c>
      <c r="G183" s="195"/>
      <c r="H183" s="195" t="s">
        <v>2354</v>
      </c>
      <c r="I183" s="195" t="s">
        <v>2313</v>
      </c>
      <c r="J183" s="195"/>
      <c r="K183" s="239"/>
    </row>
    <row r="184" spans="2:11" customFormat="1" ht="15" customHeight="1">
      <c r="B184" s="218"/>
      <c r="C184" s="195" t="s">
        <v>2342</v>
      </c>
      <c r="D184" s="195"/>
      <c r="E184" s="195"/>
      <c r="F184" s="216" t="s">
        <v>2278</v>
      </c>
      <c r="G184" s="195"/>
      <c r="H184" s="195" t="s">
        <v>2355</v>
      </c>
      <c r="I184" s="195" t="s">
        <v>2313</v>
      </c>
      <c r="J184" s="195"/>
      <c r="K184" s="239"/>
    </row>
    <row r="185" spans="2:11" customFormat="1" ht="15" customHeight="1">
      <c r="B185" s="218"/>
      <c r="C185" s="195" t="s">
        <v>143</v>
      </c>
      <c r="D185" s="195"/>
      <c r="E185" s="195"/>
      <c r="F185" s="216" t="s">
        <v>2284</v>
      </c>
      <c r="G185" s="195"/>
      <c r="H185" s="195" t="s">
        <v>2356</v>
      </c>
      <c r="I185" s="195" t="s">
        <v>2280</v>
      </c>
      <c r="J185" s="195">
        <v>50</v>
      </c>
      <c r="K185" s="239"/>
    </row>
    <row r="186" spans="2:11" customFormat="1" ht="15" customHeight="1">
      <c r="B186" s="218"/>
      <c r="C186" s="195" t="s">
        <v>2357</v>
      </c>
      <c r="D186" s="195"/>
      <c r="E186" s="195"/>
      <c r="F186" s="216" t="s">
        <v>2284</v>
      </c>
      <c r="G186" s="195"/>
      <c r="H186" s="195" t="s">
        <v>2358</v>
      </c>
      <c r="I186" s="195" t="s">
        <v>2359</v>
      </c>
      <c r="J186" s="195"/>
      <c r="K186" s="239"/>
    </row>
    <row r="187" spans="2:11" customFormat="1" ht="15" customHeight="1">
      <c r="B187" s="218"/>
      <c r="C187" s="195" t="s">
        <v>2360</v>
      </c>
      <c r="D187" s="195"/>
      <c r="E187" s="195"/>
      <c r="F187" s="216" t="s">
        <v>2284</v>
      </c>
      <c r="G187" s="195"/>
      <c r="H187" s="195" t="s">
        <v>2361</v>
      </c>
      <c r="I187" s="195" t="s">
        <v>2359</v>
      </c>
      <c r="J187" s="195"/>
      <c r="K187" s="239"/>
    </row>
    <row r="188" spans="2:11" customFormat="1" ht="15" customHeight="1">
      <c r="B188" s="218"/>
      <c r="C188" s="195" t="s">
        <v>2362</v>
      </c>
      <c r="D188" s="195"/>
      <c r="E188" s="195"/>
      <c r="F188" s="216" t="s">
        <v>2284</v>
      </c>
      <c r="G188" s="195"/>
      <c r="H188" s="195" t="s">
        <v>2363</v>
      </c>
      <c r="I188" s="195" t="s">
        <v>2359</v>
      </c>
      <c r="J188" s="195"/>
      <c r="K188" s="239"/>
    </row>
    <row r="189" spans="2:11" customFormat="1" ht="15" customHeight="1">
      <c r="B189" s="218"/>
      <c r="C189" s="252" t="s">
        <v>2364</v>
      </c>
      <c r="D189" s="195"/>
      <c r="E189" s="195"/>
      <c r="F189" s="216" t="s">
        <v>2284</v>
      </c>
      <c r="G189" s="195"/>
      <c r="H189" s="195" t="s">
        <v>2365</v>
      </c>
      <c r="I189" s="195" t="s">
        <v>2366</v>
      </c>
      <c r="J189" s="253" t="s">
        <v>2367</v>
      </c>
      <c r="K189" s="239"/>
    </row>
    <row r="190" spans="2:11" customFormat="1" ht="15" customHeight="1">
      <c r="B190" s="218"/>
      <c r="C190" s="252" t="s">
        <v>42</v>
      </c>
      <c r="D190" s="195"/>
      <c r="E190" s="195"/>
      <c r="F190" s="216" t="s">
        <v>2278</v>
      </c>
      <c r="G190" s="195"/>
      <c r="H190" s="192" t="s">
        <v>2368</v>
      </c>
      <c r="I190" s="195" t="s">
        <v>2369</v>
      </c>
      <c r="J190" s="195"/>
      <c r="K190" s="239"/>
    </row>
    <row r="191" spans="2:11" customFormat="1" ht="15" customHeight="1">
      <c r="B191" s="218"/>
      <c r="C191" s="252" t="s">
        <v>2370</v>
      </c>
      <c r="D191" s="195"/>
      <c r="E191" s="195"/>
      <c r="F191" s="216" t="s">
        <v>2278</v>
      </c>
      <c r="G191" s="195"/>
      <c r="H191" s="195" t="s">
        <v>2371</v>
      </c>
      <c r="I191" s="195" t="s">
        <v>2313</v>
      </c>
      <c r="J191" s="195"/>
      <c r="K191" s="239"/>
    </row>
    <row r="192" spans="2:11" customFormat="1" ht="15" customHeight="1">
      <c r="B192" s="218"/>
      <c r="C192" s="252" t="s">
        <v>2372</v>
      </c>
      <c r="D192" s="195"/>
      <c r="E192" s="195"/>
      <c r="F192" s="216" t="s">
        <v>2278</v>
      </c>
      <c r="G192" s="195"/>
      <c r="H192" s="195" t="s">
        <v>2373</v>
      </c>
      <c r="I192" s="195" t="s">
        <v>2313</v>
      </c>
      <c r="J192" s="195"/>
      <c r="K192" s="239"/>
    </row>
    <row r="193" spans="2:11" customFormat="1" ht="15" customHeight="1">
      <c r="B193" s="218"/>
      <c r="C193" s="252" t="s">
        <v>2374</v>
      </c>
      <c r="D193" s="195"/>
      <c r="E193" s="195"/>
      <c r="F193" s="216" t="s">
        <v>2284</v>
      </c>
      <c r="G193" s="195"/>
      <c r="H193" s="195" t="s">
        <v>2375</v>
      </c>
      <c r="I193" s="195" t="s">
        <v>2313</v>
      </c>
      <c r="J193" s="195"/>
      <c r="K193" s="239"/>
    </row>
    <row r="194" spans="2:11" customFormat="1" ht="15" customHeight="1">
      <c r="B194" s="245"/>
      <c r="C194" s="254"/>
      <c r="D194" s="225"/>
      <c r="E194" s="225"/>
      <c r="F194" s="225"/>
      <c r="G194" s="225"/>
      <c r="H194" s="225"/>
      <c r="I194" s="225"/>
      <c r="J194" s="225"/>
      <c r="K194" s="246"/>
    </row>
    <row r="195" spans="2:11" customFormat="1" ht="18.75" customHeight="1">
      <c r="B195" s="227"/>
      <c r="C195" s="237"/>
      <c r="D195" s="237"/>
      <c r="E195" s="237"/>
      <c r="F195" s="247"/>
      <c r="G195" s="237"/>
      <c r="H195" s="237"/>
      <c r="I195" s="237"/>
      <c r="J195" s="237"/>
      <c r="K195" s="227"/>
    </row>
    <row r="196" spans="2:11" customFormat="1" ht="18.75" customHeight="1">
      <c r="B196" s="227"/>
      <c r="C196" s="237"/>
      <c r="D196" s="237"/>
      <c r="E196" s="237"/>
      <c r="F196" s="247"/>
      <c r="G196" s="237"/>
      <c r="H196" s="237"/>
      <c r="I196" s="237"/>
      <c r="J196" s="237"/>
      <c r="K196" s="227"/>
    </row>
    <row r="197" spans="2:11" customFormat="1" ht="18.75" customHeight="1">
      <c r="B197" s="202"/>
      <c r="C197" s="202"/>
      <c r="D197" s="202"/>
      <c r="E197" s="202"/>
      <c r="F197" s="202"/>
      <c r="G197" s="202"/>
      <c r="H197" s="202"/>
      <c r="I197" s="202"/>
      <c r="J197" s="202"/>
      <c r="K197" s="202"/>
    </row>
    <row r="198" spans="2:11" customFormat="1" ht="13.5">
      <c r="B198" s="184"/>
      <c r="C198" s="185"/>
      <c r="D198" s="185"/>
      <c r="E198" s="185"/>
      <c r="F198" s="185"/>
      <c r="G198" s="185"/>
      <c r="H198" s="185"/>
      <c r="I198" s="185"/>
      <c r="J198" s="185"/>
      <c r="K198" s="186"/>
    </row>
    <row r="199" spans="2:11" customFormat="1" ht="21">
      <c r="B199" s="187"/>
      <c r="C199" s="304" t="s">
        <v>2376</v>
      </c>
      <c r="D199" s="304"/>
      <c r="E199" s="304"/>
      <c r="F199" s="304"/>
      <c r="G199" s="304"/>
      <c r="H199" s="304"/>
      <c r="I199" s="304"/>
      <c r="J199" s="304"/>
      <c r="K199" s="188"/>
    </row>
    <row r="200" spans="2:11" customFormat="1" ht="25.5" customHeight="1">
      <c r="B200" s="187"/>
      <c r="C200" s="255" t="s">
        <v>2377</v>
      </c>
      <c r="D200" s="255"/>
      <c r="E200" s="255"/>
      <c r="F200" s="255" t="s">
        <v>2378</v>
      </c>
      <c r="G200" s="256"/>
      <c r="H200" s="310" t="s">
        <v>2379</v>
      </c>
      <c r="I200" s="310"/>
      <c r="J200" s="310"/>
      <c r="K200" s="188"/>
    </row>
    <row r="201" spans="2:11" customFormat="1" ht="5.25" customHeight="1">
      <c r="B201" s="218"/>
      <c r="C201" s="213"/>
      <c r="D201" s="213"/>
      <c r="E201" s="213"/>
      <c r="F201" s="213"/>
      <c r="G201" s="237"/>
      <c r="H201" s="213"/>
      <c r="I201" s="213"/>
      <c r="J201" s="213"/>
      <c r="K201" s="239"/>
    </row>
    <row r="202" spans="2:11" customFormat="1" ht="15" customHeight="1">
      <c r="B202" s="218"/>
      <c r="C202" s="195" t="s">
        <v>2369</v>
      </c>
      <c r="D202" s="195"/>
      <c r="E202" s="195"/>
      <c r="F202" s="216" t="s">
        <v>43</v>
      </c>
      <c r="G202" s="195"/>
      <c r="H202" s="309" t="s">
        <v>2380</v>
      </c>
      <c r="I202" s="309"/>
      <c r="J202" s="309"/>
      <c r="K202" s="239"/>
    </row>
    <row r="203" spans="2:11" customFormat="1" ht="15" customHeight="1">
      <c r="B203" s="218"/>
      <c r="C203" s="195"/>
      <c r="D203" s="195"/>
      <c r="E203" s="195"/>
      <c r="F203" s="216" t="s">
        <v>44</v>
      </c>
      <c r="G203" s="195"/>
      <c r="H203" s="309" t="s">
        <v>2381</v>
      </c>
      <c r="I203" s="309"/>
      <c r="J203" s="309"/>
      <c r="K203" s="239"/>
    </row>
    <row r="204" spans="2:11" customFormat="1" ht="15" customHeight="1">
      <c r="B204" s="218"/>
      <c r="C204" s="195"/>
      <c r="D204" s="195"/>
      <c r="E204" s="195"/>
      <c r="F204" s="216" t="s">
        <v>47</v>
      </c>
      <c r="G204" s="195"/>
      <c r="H204" s="309" t="s">
        <v>2382</v>
      </c>
      <c r="I204" s="309"/>
      <c r="J204" s="309"/>
      <c r="K204" s="239"/>
    </row>
    <row r="205" spans="2:11" customFormat="1" ht="15" customHeight="1">
      <c r="B205" s="218"/>
      <c r="C205" s="195"/>
      <c r="D205" s="195"/>
      <c r="E205" s="195"/>
      <c r="F205" s="216" t="s">
        <v>45</v>
      </c>
      <c r="G205" s="195"/>
      <c r="H205" s="309" t="s">
        <v>2383</v>
      </c>
      <c r="I205" s="309"/>
      <c r="J205" s="309"/>
      <c r="K205" s="239"/>
    </row>
    <row r="206" spans="2:11" customFormat="1" ht="15" customHeight="1">
      <c r="B206" s="218"/>
      <c r="C206" s="195"/>
      <c r="D206" s="195"/>
      <c r="E206" s="195"/>
      <c r="F206" s="216" t="s">
        <v>46</v>
      </c>
      <c r="G206" s="195"/>
      <c r="H206" s="309" t="s">
        <v>2384</v>
      </c>
      <c r="I206" s="309"/>
      <c r="J206" s="309"/>
      <c r="K206" s="239"/>
    </row>
    <row r="207" spans="2:11" customFormat="1" ht="15" customHeight="1">
      <c r="B207" s="218"/>
      <c r="C207" s="195"/>
      <c r="D207" s="195"/>
      <c r="E207" s="195"/>
      <c r="F207" s="216"/>
      <c r="G207" s="195"/>
      <c r="H207" s="195"/>
      <c r="I207" s="195"/>
      <c r="J207" s="195"/>
      <c r="K207" s="239"/>
    </row>
    <row r="208" spans="2:11" customFormat="1" ht="15" customHeight="1">
      <c r="B208" s="218"/>
      <c r="C208" s="195" t="s">
        <v>2325</v>
      </c>
      <c r="D208" s="195"/>
      <c r="E208" s="195"/>
      <c r="F208" s="216" t="s">
        <v>79</v>
      </c>
      <c r="G208" s="195"/>
      <c r="H208" s="309" t="s">
        <v>2385</v>
      </c>
      <c r="I208" s="309"/>
      <c r="J208" s="309"/>
      <c r="K208" s="239"/>
    </row>
    <row r="209" spans="2:11" customFormat="1" ht="15" customHeight="1">
      <c r="B209" s="218"/>
      <c r="C209" s="195"/>
      <c r="D209" s="195"/>
      <c r="E209" s="195"/>
      <c r="F209" s="216" t="s">
        <v>2220</v>
      </c>
      <c r="G209" s="195"/>
      <c r="H209" s="309" t="s">
        <v>2221</v>
      </c>
      <c r="I209" s="309"/>
      <c r="J209" s="309"/>
      <c r="K209" s="239"/>
    </row>
    <row r="210" spans="2:11" customFormat="1" ht="15" customHeight="1">
      <c r="B210" s="218"/>
      <c r="C210" s="195"/>
      <c r="D210" s="195"/>
      <c r="E210" s="195"/>
      <c r="F210" s="216" t="s">
        <v>2218</v>
      </c>
      <c r="G210" s="195"/>
      <c r="H210" s="309" t="s">
        <v>2386</v>
      </c>
      <c r="I210" s="309"/>
      <c r="J210" s="309"/>
      <c r="K210" s="239"/>
    </row>
    <row r="211" spans="2:11" customFormat="1" ht="15" customHeight="1">
      <c r="B211" s="257"/>
      <c r="C211" s="195"/>
      <c r="D211" s="195"/>
      <c r="E211" s="195"/>
      <c r="F211" s="216" t="s">
        <v>2222</v>
      </c>
      <c r="G211" s="252"/>
      <c r="H211" s="308" t="s">
        <v>2223</v>
      </c>
      <c r="I211" s="308"/>
      <c r="J211" s="308"/>
      <c r="K211" s="258"/>
    </row>
    <row r="212" spans="2:11" customFormat="1" ht="15" customHeight="1">
      <c r="B212" s="257"/>
      <c r="C212" s="195"/>
      <c r="D212" s="195"/>
      <c r="E212" s="195"/>
      <c r="F212" s="216" t="s">
        <v>2224</v>
      </c>
      <c r="G212" s="252"/>
      <c r="H212" s="308" t="s">
        <v>2387</v>
      </c>
      <c r="I212" s="308"/>
      <c r="J212" s="308"/>
      <c r="K212" s="258"/>
    </row>
    <row r="213" spans="2:11" customFormat="1" ht="15" customHeight="1">
      <c r="B213" s="257"/>
      <c r="C213" s="195"/>
      <c r="D213" s="195"/>
      <c r="E213" s="195"/>
      <c r="F213" s="216"/>
      <c r="G213" s="252"/>
      <c r="H213" s="243"/>
      <c r="I213" s="243"/>
      <c r="J213" s="243"/>
      <c r="K213" s="258"/>
    </row>
    <row r="214" spans="2:11" customFormat="1" ht="15" customHeight="1">
      <c r="B214" s="257"/>
      <c r="C214" s="195" t="s">
        <v>2349</v>
      </c>
      <c r="D214" s="195"/>
      <c r="E214" s="195"/>
      <c r="F214" s="216">
        <v>1</v>
      </c>
      <c r="G214" s="252"/>
      <c r="H214" s="308" t="s">
        <v>2388</v>
      </c>
      <c r="I214" s="308"/>
      <c r="J214" s="308"/>
      <c r="K214" s="258"/>
    </row>
    <row r="215" spans="2:11" customFormat="1" ht="15" customHeight="1">
      <c r="B215" s="257"/>
      <c r="C215" s="195"/>
      <c r="D215" s="195"/>
      <c r="E215" s="195"/>
      <c r="F215" s="216">
        <v>2</v>
      </c>
      <c r="G215" s="252"/>
      <c r="H215" s="308" t="s">
        <v>2389</v>
      </c>
      <c r="I215" s="308"/>
      <c r="J215" s="308"/>
      <c r="K215" s="258"/>
    </row>
    <row r="216" spans="2:11" customFormat="1" ht="15" customHeight="1">
      <c r="B216" s="257"/>
      <c r="C216" s="195"/>
      <c r="D216" s="195"/>
      <c r="E216" s="195"/>
      <c r="F216" s="216">
        <v>3</v>
      </c>
      <c r="G216" s="252"/>
      <c r="H216" s="308" t="s">
        <v>2390</v>
      </c>
      <c r="I216" s="308"/>
      <c r="J216" s="308"/>
      <c r="K216" s="258"/>
    </row>
    <row r="217" spans="2:11" customFormat="1" ht="15" customHeight="1">
      <c r="B217" s="257"/>
      <c r="C217" s="195"/>
      <c r="D217" s="195"/>
      <c r="E217" s="195"/>
      <c r="F217" s="216">
        <v>4</v>
      </c>
      <c r="G217" s="252"/>
      <c r="H217" s="308" t="s">
        <v>2391</v>
      </c>
      <c r="I217" s="308"/>
      <c r="J217" s="308"/>
      <c r="K217" s="258"/>
    </row>
    <row r="218" spans="2:11" customFormat="1" ht="12.75" customHeight="1">
      <c r="B218" s="259"/>
      <c r="C218" s="260"/>
      <c r="D218" s="260"/>
      <c r="E218" s="260"/>
      <c r="F218" s="260"/>
      <c r="G218" s="260"/>
      <c r="H218" s="260"/>
      <c r="I218" s="260"/>
      <c r="J218" s="260"/>
      <c r="K218" s="261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B2:BM1036"/>
  <sheetViews>
    <sheetView showGridLines="0" topLeftCell="A87" workbookViewId="0"/>
  </sheetViews>
  <sheetFormatPr defaultRowHeight="11.2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81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2:46" ht="24.95" customHeight="1">
      <c r="B4" s="20"/>
      <c r="D4" s="21" t="s">
        <v>107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4.45" customHeight="1">
      <c r="B7" s="20"/>
      <c r="E7" s="300" t="str">
        <f>'Rekapitulace stavby'!K6</f>
        <v>Stavební úpravy bytového domu ul. Partyzánská č. p. 302 v Pudlově</v>
      </c>
      <c r="F7" s="301"/>
      <c r="G7" s="301"/>
      <c r="H7" s="301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5.6" customHeight="1">
      <c r="B9" s="32"/>
      <c r="E9" s="290" t="s">
        <v>109</v>
      </c>
      <c r="F9" s="299"/>
      <c r="G9" s="299"/>
      <c r="H9" s="29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26. 11. 2022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73"/>
      <c r="G18" s="273"/>
      <c r="H18" s="273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4.45" customHeight="1">
      <c r="B27" s="86"/>
      <c r="E27" s="277" t="s">
        <v>19</v>
      </c>
      <c r="F27" s="277"/>
      <c r="G27" s="277"/>
      <c r="H27" s="27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ROUND(J103,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ROUND((SUM(BE103:BE1035)),  2)</f>
        <v>0</v>
      </c>
      <c r="I33" s="89">
        <v>0.21</v>
      </c>
      <c r="J33" s="88">
        <f>ROUND(((SUM(BE103:BE1035))*I33),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ROUND((SUM(BF103:BF1035)),  2)</f>
        <v>0</v>
      </c>
      <c r="I34" s="89">
        <v>0.15</v>
      </c>
      <c r="J34" s="88">
        <f>ROUND(((SUM(BF103:BF1035))*I34),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ROUND((SUM(BG103:BG1035)),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ROUND((SUM(BH103:BH1035)),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ROUND((SUM(BI103:BI1035)),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4.45" customHeight="1">
      <c r="B48" s="32"/>
      <c r="E48" s="300" t="str">
        <f>E7</f>
        <v>Stavební úpravy bytového domu ul. Partyzánská č. p. 302 v Pudlově</v>
      </c>
      <c r="F48" s="301"/>
      <c r="G48" s="301"/>
      <c r="H48" s="301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5.6" customHeight="1">
      <c r="B50" s="32"/>
      <c r="E50" s="290" t="str">
        <f>E9</f>
        <v>E.2.01.1. - Pozemní objekty budov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Partyzánská 302</v>
      </c>
      <c r="I52" s="27" t="s">
        <v>23</v>
      </c>
      <c r="J52" s="49" t="str">
        <f>IF(J12="","",J12)</f>
        <v>26. 11. 2022</v>
      </c>
      <c r="L52" s="32"/>
    </row>
    <row r="53" spans="2:47" s="1" customFormat="1" ht="6.95" customHeight="1">
      <c r="B53" s="32"/>
      <c r="L53" s="32"/>
    </row>
    <row r="54" spans="2:47" s="1" customFormat="1" ht="15.6" customHeight="1">
      <c r="B54" s="32"/>
      <c r="C54" s="27" t="s">
        <v>25</v>
      </c>
      <c r="F54" s="25" t="str">
        <f>E15</f>
        <v>Město Bohumín</v>
      </c>
      <c r="I54" s="27" t="s">
        <v>31</v>
      </c>
      <c r="J54" s="30" t="str">
        <f>E21</f>
        <v>BENUTA PRO s.r.o.</v>
      </c>
      <c r="L54" s="32"/>
    </row>
    <row r="55" spans="2:47" s="1" customFormat="1" ht="15.6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T. Pacola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111</v>
      </c>
      <c r="D57" s="90"/>
      <c r="E57" s="90"/>
      <c r="F57" s="90"/>
      <c r="G57" s="90"/>
      <c r="H57" s="90"/>
      <c r="I57" s="90"/>
      <c r="J57" s="97" t="s">
        <v>112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J103</f>
        <v>0</v>
      </c>
      <c r="L59" s="32"/>
      <c r="AU59" s="17" t="s">
        <v>113</v>
      </c>
    </row>
    <row r="60" spans="2:47" s="8" customFormat="1" ht="24.95" customHeight="1">
      <c r="B60" s="99"/>
      <c r="D60" s="100" t="s">
        <v>114</v>
      </c>
      <c r="E60" s="101"/>
      <c r="F60" s="101"/>
      <c r="G60" s="101"/>
      <c r="H60" s="101"/>
      <c r="I60" s="101"/>
      <c r="J60" s="102">
        <f>J104</f>
        <v>0</v>
      </c>
      <c r="L60" s="99"/>
    </row>
    <row r="61" spans="2:47" s="9" customFormat="1" ht="19.899999999999999" customHeight="1">
      <c r="B61" s="103"/>
      <c r="D61" s="104" t="s">
        <v>115</v>
      </c>
      <c r="E61" s="105"/>
      <c r="F61" s="105"/>
      <c r="G61" s="105"/>
      <c r="H61" s="105"/>
      <c r="I61" s="105"/>
      <c r="J61" s="106">
        <f>J105</f>
        <v>0</v>
      </c>
      <c r="L61" s="103"/>
    </row>
    <row r="62" spans="2:47" s="9" customFormat="1" ht="19.899999999999999" customHeight="1">
      <c r="B62" s="103"/>
      <c r="D62" s="104" t="s">
        <v>116</v>
      </c>
      <c r="E62" s="105"/>
      <c r="F62" s="105"/>
      <c r="G62" s="105"/>
      <c r="H62" s="105"/>
      <c r="I62" s="105"/>
      <c r="J62" s="106">
        <f>J120</f>
        <v>0</v>
      </c>
      <c r="L62" s="103"/>
    </row>
    <row r="63" spans="2:47" s="9" customFormat="1" ht="19.899999999999999" customHeight="1">
      <c r="B63" s="103"/>
      <c r="D63" s="104" t="s">
        <v>117</v>
      </c>
      <c r="E63" s="105"/>
      <c r="F63" s="105"/>
      <c r="G63" s="105"/>
      <c r="H63" s="105"/>
      <c r="I63" s="105"/>
      <c r="J63" s="106">
        <f>J180</f>
        <v>0</v>
      </c>
      <c r="L63" s="103"/>
    </row>
    <row r="64" spans="2:47" s="9" customFormat="1" ht="19.899999999999999" customHeight="1">
      <c r="B64" s="103"/>
      <c r="D64" s="104" t="s">
        <v>118</v>
      </c>
      <c r="E64" s="105"/>
      <c r="F64" s="105"/>
      <c r="G64" s="105"/>
      <c r="H64" s="105"/>
      <c r="I64" s="105"/>
      <c r="J64" s="106">
        <f>J197</f>
        <v>0</v>
      </c>
      <c r="L64" s="103"/>
    </row>
    <row r="65" spans="2:12" s="9" customFormat="1" ht="19.899999999999999" customHeight="1">
      <c r="B65" s="103"/>
      <c r="D65" s="104" t="s">
        <v>119</v>
      </c>
      <c r="E65" s="105"/>
      <c r="F65" s="105"/>
      <c r="G65" s="105"/>
      <c r="H65" s="105"/>
      <c r="I65" s="105"/>
      <c r="J65" s="106">
        <f>J204</f>
        <v>0</v>
      </c>
      <c r="L65" s="103"/>
    </row>
    <row r="66" spans="2:12" s="9" customFormat="1" ht="19.899999999999999" customHeight="1">
      <c r="B66" s="103"/>
      <c r="D66" s="104" t="s">
        <v>120</v>
      </c>
      <c r="E66" s="105"/>
      <c r="F66" s="105"/>
      <c r="G66" s="105"/>
      <c r="H66" s="105"/>
      <c r="I66" s="105"/>
      <c r="J66" s="106">
        <f>J429</f>
        <v>0</v>
      </c>
      <c r="L66" s="103"/>
    </row>
    <row r="67" spans="2:12" s="9" customFormat="1" ht="14.85" customHeight="1">
      <c r="B67" s="103"/>
      <c r="D67" s="104" t="s">
        <v>121</v>
      </c>
      <c r="E67" s="105"/>
      <c r="F67" s="105"/>
      <c r="G67" s="105"/>
      <c r="H67" s="105"/>
      <c r="I67" s="105"/>
      <c r="J67" s="106">
        <f>J523</f>
        <v>0</v>
      </c>
      <c r="L67" s="103"/>
    </row>
    <row r="68" spans="2:12" s="9" customFormat="1" ht="19.899999999999999" customHeight="1">
      <c r="B68" s="103"/>
      <c r="D68" s="104" t="s">
        <v>122</v>
      </c>
      <c r="E68" s="105"/>
      <c r="F68" s="105"/>
      <c r="G68" s="105"/>
      <c r="H68" s="105"/>
      <c r="I68" s="105"/>
      <c r="J68" s="106">
        <f>J539</f>
        <v>0</v>
      </c>
      <c r="L68" s="103"/>
    </row>
    <row r="69" spans="2:12" s="8" customFormat="1" ht="24.95" customHeight="1">
      <c r="B69" s="99"/>
      <c r="D69" s="100" t="s">
        <v>123</v>
      </c>
      <c r="E69" s="101"/>
      <c r="F69" s="101"/>
      <c r="G69" s="101"/>
      <c r="H69" s="101"/>
      <c r="I69" s="101"/>
      <c r="J69" s="102">
        <f>J542</f>
        <v>0</v>
      </c>
      <c r="L69" s="99"/>
    </row>
    <row r="70" spans="2:12" s="9" customFormat="1" ht="19.899999999999999" customHeight="1">
      <c r="B70" s="103"/>
      <c r="D70" s="104" t="s">
        <v>124</v>
      </c>
      <c r="E70" s="105"/>
      <c r="F70" s="105"/>
      <c r="G70" s="105"/>
      <c r="H70" s="105"/>
      <c r="I70" s="105"/>
      <c r="J70" s="106">
        <f>J543</f>
        <v>0</v>
      </c>
      <c r="L70" s="103"/>
    </row>
    <row r="71" spans="2:12" s="9" customFormat="1" ht="19.899999999999999" customHeight="1">
      <c r="B71" s="103"/>
      <c r="D71" s="104" t="s">
        <v>125</v>
      </c>
      <c r="E71" s="105"/>
      <c r="F71" s="105"/>
      <c r="G71" s="105"/>
      <c r="H71" s="105"/>
      <c r="I71" s="105"/>
      <c r="J71" s="106">
        <f>J554</f>
        <v>0</v>
      </c>
      <c r="L71" s="103"/>
    </row>
    <row r="72" spans="2:12" s="9" customFormat="1" ht="19.899999999999999" customHeight="1">
      <c r="B72" s="103"/>
      <c r="D72" s="104" t="s">
        <v>126</v>
      </c>
      <c r="E72" s="105"/>
      <c r="F72" s="105"/>
      <c r="G72" s="105"/>
      <c r="H72" s="105"/>
      <c r="I72" s="105"/>
      <c r="J72" s="106">
        <f>J599</f>
        <v>0</v>
      </c>
      <c r="L72" s="103"/>
    </row>
    <row r="73" spans="2:12" s="9" customFormat="1" ht="19.899999999999999" customHeight="1">
      <c r="B73" s="103"/>
      <c r="D73" s="104" t="s">
        <v>127</v>
      </c>
      <c r="E73" s="105"/>
      <c r="F73" s="105"/>
      <c r="G73" s="105"/>
      <c r="H73" s="105"/>
      <c r="I73" s="105"/>
      <c r="J73" s="106">
        <f>J696</f>
        <v>0</v>
      </c>
      <c r="L73" s="103"/>
    </row>
    <row r="74" spans="2:12" s="9" customFormat="1" ht="19.899999999999999" customHeight="1">
      <c r="B74" s="103"/>
      <c r="D74" s="104" t="s">
        <v>128</v>
      </c>
      <c r="E74" s="105"/>
      <c r="F74" s="105"/>
      <c r="G74" s="105"/>
      <c r="H74" s="105"/>
      <c r="I74" s="105"/>
      <c r="J74" s="106">
        <f>J721</f>
        <v>0</v>
      </c>
      <c r="L74" s="103"/>
    </row>
    <row r="75" spans="2:12" s="9" customFormat="1" ht="19.899999999999999" customHeight="1">
      <c r="B75" s="103"/>
      <c r="D75" s="104" t="s">
        <v>129</v>
      </c>
      <c r="E75" s="105"/>
      <c r="F75" s="105"/>
      <c r="G75" s="105"/>
      <c r="H75" s="105"/>
      <c r="I75" s="105"/>
      <c r="J75" s="106">
        <f>J782</f>
        <v>0</v>
      </c>
      <c r="L75" s="103"/>
    </row>
    <row r="76" spans="2:12" s="9" customFormat="1" ht="19.899999999999999" customHeight="1">
      <c r="B76" s="103"/>
      <c r="D76" s="104" t="s">
        <v>130</v>
      </c>
      <c r="E76" s="105"/>
      <c r="F76" s="105"/>
      <c r="G76" s="105"/>
      <c r="H76" s="105"/>
      <c r="I76" s="105"/>
      <c r="J76" s="106">
        <f>J800</f>
        <v>0</v>
      </c>
      <c r="L76" s="103"/>
    </row>
    <row r="77" spans="2:12" s="9" customFormat="1" ht="19.899999999999999" customHeight="1">
      <c r="B77" s="103"/>
      <c r="D77" s="104" t="s">
        <v>131</v>
      </c>
      <c r="E77" s="105"/>
      <c r="F77" s="105"/>
      <c r="G77" s="105"/>
      <c r="H77" s="105"/>
      <c r="I77" s="105"/>
      <c r="J77" s="106">
        <f>J859</f>
        <v>0</v>
      </c>
      <c r="L77" s="103"/>
    </row>
    <row r="78" spans="2:12" s="9" customFormat="1" ht="19.899999999999999" customHeight="1">
      <c r="B78" s="103"/>
      <c r="D78" s="104" t="s">
        <v>132</v>
      </c>
      <c r="E78" s="105"/>
      <c r="F78" s="105"/>
      <c r="G78" s="105"/>
      <c r="H78" s="105"/>
      <c r="I78" s="105"/>
      <c r="J78" s="106">
        <f>J898</f>
        <v>0</v>
      </c>
      <c r="L78" s="103"/>
    </row>
    <row r="79" spans="2:12" s="9" customFormat="1" ht="19.899999999999999" customHeight="1">
      <c r="B79" s="103"/>
      <c r="D79" s="104" t="s">
        <v>133</v>
      </c>
      <c r="E79" s="105"/>
      <c r="F79" s="105"/>
      <c r="G79" s="105"/>
      <c r="H79" s="105"/>
      <c r="I79" s="105"/>
      <c r="J79" s="106">
        <f>J929</f>
        <v>0</v>
      </c>
      <c r="L79" s="103"/>
    </row>
    <row r="80" spans="2:12" s="9" customFormat="1" ht="19.899999999999999" customHeight="1">
      <c r="B80" s="103"/>
      <c r="D80" s="104" t="s">
        <v>134</v>
      </c>
      <c r="E80" s="105"/>
      <c r="F80" s="105"/>
      <c r="G80" s="105"/>
      <c r="H80" s="105"/>
      <c r="I80" s="105"/>
      <c r="J80" s="106">
        <f>J933</f>
        <v>0</v>
      </c>
      <c r="L80" s="103"/>
    </row>
    <row r="81" spans="2:12" s="9" customFormat="1" ht="19.899999999999999" customHeight="1">
      <c r="B81" s="103"/>
      <c r="D81" s="104" t="s">
        <v>135</v>
      </c>
      <c r="E81" s="105"/>
      <c r="F81" s="105"/>
      <c r="G81" s="105"/>
      <c r="H81" s="105"/>
      <c r="I81" s="105"/>
      <c r="J81" s="106">
        <f>J956</f>
        <v>0</v>
      </c>
      <c r="L81" s="103"/>
    </row>
    <row r="82" spans="2:12" s="9" customFormat="1" ht="19.899999999999999" customHeight="1">
      <c r="B82" s="103"/>
      <c r="D82" s="104" t="s">
        <v>136</v>
      </c>
      <c r="E82" s="105"/>
      <c r="F82" s="105"/>
      <c r="G82" s="105"/>
      <c r="H82" s="105"/>
      <c r="I82" s="105"/>
      <c r="J82" s="106">
        <f>J989</f>
        <v>0</v>
      </c>
      <c r="L82" s="103"/>
    </row>
    <row r="83" spans="2:12" s="9" customFormat="1" ht="19.899999999999999" customHeight="1">
      <c r="B83" s="103"/>
      <c r="D83" s="104" t="s">
        <v>137</v>
      </c>
      <c r="E83" s="105"/>
      <c r="F83" s="105"/>
      <c r="G83" s="105"/>
      <c r="H83" s="105"/>
      <c r="I83" s="105"/>
      <c r="J83" s="106">
        <f>J1009</f>
        <v>0</v>
      </c>
      <c r="L83" s="103"/>
    </row>
    <row r="84" spans="2:12" s="1" customFormat="1" ht="21.75" customHeight="1">
      <c r="B84" s="32"/>
      <c r="L84" s="32"/>
    </row>
    <row r="85" spans="2:12" s="1" customFormat="1" ht="6.95" customHeight="1"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32"/>
    </row>
    <row r="89" spans="2:12" s="1" customFormat="1" ht="6.95" customHeight="1"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32"/>
    </row>
    <row r="90" spans="2:12" s="1" customFormat="1" ht="24.95" customHeight="1">
      <c r="B90" s="32"/>
      <c r="C90" s="21" t="s">
        <v>138</v>
      </c>
      <c r="L90" s="32"/>
    </row>
    <row r="91" spans="2:12" s="1" customFormat="1" ht="6.95" customHeight="1">
      <c r="B91" s="32"/>
      <c r="L91" s="32"/>
    </row>
    <row r="92" spans="2:12" s="1" customFormat="1" ht="12" customHeight="1">
      <c r="B92" s="32"/>
      <c r="C92" s="27" t="s">
        <v>16</v>
      </c>
      <c r="L92" s="32"/>
    </row>
    <row r="93" spans="2:12" s="1" customFormat="1" ht="14.45" customHeight="1">
      <c r="B93" s="32"/>
      <c r="E93" s="300" t="str">
        <f>E7</f>
        <v>Stavební úpravy bytového domu ul. Partyzánská č. p. 302 v Pudlově</v>
      </c>
      <c r="F93" s="301"/>
      <c r="G93" s="301"/>
      <c r="H93" s="301"/>
      <c r="L93" s="32"/>
    </row>
    <row r="94" spans="2:12" s="1" customFormat="1" ht="12" customHeight="1">
      <c r="B94" s="32"/>
      <c r="C94" s="27" t="s">
        <v>108</v>
      </c>
      <c r="L94" s="32"/>
    </row>
    <row r="95" spans="2:12" s="1" customFormat="1" ht="15.6" customHeight="1">
      <c r="B95" s="32"/>
      <c r="E95" s="290" t="str">
        <f>E9</f>
        <v>E.2.01.1. - Pozemní objekty budov</v>
      </c>
      <c r="F95" s="299"/>
      <c r="G95" s="299"/>
      <c r="H95" s="299"/>
      <c r="L95" s="32"/>
    </row>
    <row r="96" spans="2:12" s="1" customFormat="1" ht="6.95" customHeight="1">
      <c r="B96" s="32"/>
      <c r="L96" s="32"/>
    </row>
    <row r="97" spans="2:65" s="1" customFormat="1" ht="12" customHeight="1">
      <c r="B97" s="32"/>
      <c r="C97" s="27" t="s">
        <v>21</v>
      </c>
      <c r="F97" s="25" t="str">
        <f>F12</f>
        <v>Partyzánská 302</v>
      </c>
      <c r="I97" s="27" t="s">
        <v>23</v>
      </c>
      <c r="J97" s="49" t="str">
        <f>IF(J12="","",J12)</f>
        <v>26. 11. 2022</v>
      </c>
      <c r="L97" s="32"/>
    </row>
    <row r="98" spans="2:65" s="1" customFormat="1" ht="6.95" customHeight="1">
      <c r="B98" s="32"/>
      <c r="L98" s="32"/>
    </row>
    <row r="99" spans="2:65" s="1" customFormat="1" ht="15.6" customHeight="1">
      <c r="B99" s="32"/>
      <c r="C99" s="27" t="s">
        <v>25</v>
      </c>
      <c r="F99" s="25" t="str">
        <f>E15</f>
        <v>Město Bohumín</v>
      </c>
      <c r="I99" s="27" t="s">
        <v>31</v>
      </c>
      <c r="J99" s="30" t="str">
        <f>E21</f>
        <v>BENUTA PRO s.r.o.</v>
      </c>
      <c r="L99" s="32"/>
    </row>
    <row r="100" spans="2:65" s="1" customFormat="1" ht="15.6" customHeight="1">
      <c r="B100" s="32"/>
      <c r="C100" s="27" t="s">
        <v>29</v>
      </c>
      <c r="F100" s="25" t="str">
        <f>IF(E18="","",E18)</f>
        <v>Vyplň údaj</v>
      </c>
      <c r="I100" s="27" t="s">
        <v>34</v>
      </c>
      <c r="J100" s="30" t="str">
        <f>E24</f>
        <v>Ing. T. Pacola</v>
      </c>
      <c r="L100" s="32"/>
    </row>
    <row r="101" spans="2:65" s="1" customFormat="1" ht="10.35" customHeight="1">
      <c r="B101" s="32"/>
      <c r="L101" s="32"/>
    </row>
    <row r="102" spans="2:65" s="10" customFormat="1" ht="29.25" customHeight="1">
      <c r="B102" s="107"/>
      <c r="C102" s="108" t="s">
        <v>139</v>
      </c>
      <c r="D102" s="109" t="s">
        <v>57</v>
      </c>
      <c r="E102" s="109" t="s">
        <v>53</v>
      </c>
      <c r="F102" s="109" t="s">
        <v>54</v>
      </c>
      <c r="G102" s="109" t="s">
        <v>140</v>
      </c>
      <c r="H102" s="109" t="s">
        <v>141</v>
      </c>
      <c r="I102" s="109" t="s">
        <v>142</v>
      </c>
      <c r="J102" s="109" t="s">
        <v>112</v>
      </c>
      <c r="K102" s="110" t="s">
        <v>143</v>
      </c>
      <c r="L102" s="107"/>
      <c r="M102" s="56" t="s">
        <v>19</v>
      </c>
      <c r="N102" s="57" t="s">
        <v>42</v>
      </c>
      <c r="O102" s="57" t="s">
        <v>144</v>
      </c>
      <c r="P102" s="57" t="s">
        <v>145</v>
      </c>
      <c r="Q102" s="57" t="s">
        <v>146</v>
      </c>
      <c r="R102" s="57" t="s">
        <v>147</v>
      </c>
      <c r="S102" s="57" t="s">
        <v>148</v>
      </c>
      <c r="T102" s="58" t="s">
        <v>149</v>
      </c>
    </row>
    <row r="103" spans="2:65" s="1" customFormat="1" ht="22.9" customHeight="1">
      <c r="B103" s="32"/>
      <c r="C103" s="61" t="s">
        <v>150</v>
      </c>
      <c r="J103" s="111">
        <f>BK103</f>
        <v>0</v>
      </c>
      <c r="L103" s="32"/>
      <c r="M103" s="59"/>
      <c r="N103" s="50"/>
      <c r="O103" s="50"/>
      <c r="P103" s="112">
        <f>P104+P542</f>
        <v>0</v>
      </c>
      <c r="Q103" s="50"/>
      <c r="R103" s="112">
        <f>R104+R542</f>
        <v>248.00537345999999</v>
      </c>
      <c r="S103" s="50"/>
      <c r="T103" s="113">
        <f>T104+T542</f>
        <v>151.91475450000002</v>
      </c>
      <c r="AT103" s="17" t="s">
        <v>71</v>
      </c>
      <c r="AU103" s="17" t="s">
        <v>113</v>
      </c>
      <c r="BK103" s="114">
        <f>BK104+BK542</f>
        <v>0</v>
      </c>
    </row>
    <row r="104" spans="2:65" s="11" customFormat="1" ht="25.9" customHeight="1">
      <c r="B104" s="115"/>
      <c r="D104" s="116" t="s">
        <v>71</v>
      </c>
      <c r="E104" s="117" t="s">
        <v>151</v>
      </c>
      <c r="F104" s="117" t="s">
        <v>152</v>
      </c>
      <c r="I104" s="118"/>
      <c r="J104" s="119">
        <f>BK104</f>
        <v>0</v>
      </c>
      <c r="L104" s="115"/>
      <c r="M104" s="120"/>
      <c r="P104" s="121">
        <f>P105+P120+P180+P197+P204+P429+P539</f>
        <v>0</v>
      </c>
      <c r="R104" s="121">
        <f>R105+R120+R180+R197+R204+R429+R539</f>
        <v>163.40944464</v>
      </c>
      <c r="T104" s="122">
        <f>T105+T120+T180+T197+T204+T429+T539</f>
        <v>123.08945600000001</v>
      </c>
      <c r="AR104" s="116" t="s">
        <v>80</v>
      </c>
      <c r="AT104" s="123" t="s">
        <v>71</v>
      </c>
      <c r="AU104" s="123" t="s">
        <v>72</v>
      </c>
      <c r="AY104" s="116" t="s">
        <v>153</v>
      </c>
      <c r="BK104" s="124">
        <f>BK105+BK120+BK180+BK197+BK204+BK429+BK539</f>
        <v>0</v>
      </c>
    </row>
    <row r="105" spans="2:65" s="11" customFormat="1" ht="22.9" customHeight="1">
      <c r="B105" s="115"/>
      <c r="D105" s="116" t="s">
        <v>71</v>
      </c>
      <c r="E105" s="125" t="s">
        <v>80</v>
      </c>
      <c r="F105" s="125" t="s">
        <v>154</v>
      </c>
      <c r="I105" s="118"/>
      <c r="J105" s="126">
        <f>BK105</f>
        <v>0</v>
      </c>
      <c r="L105" s="115"/>
      <c r="M105" s="120"/>
      <c r="P105" s="121">
        <f>SUM(P106:P119)</f>
        <v>0</v>
      </c>
      <c r="R105" s="121">
        <f>SUM(R106:R119)</f>
        <v>0</v>
      </c>
      <c r="T105" s="122">
        <f>SUM(T106:T119)</f>
        <v>0</v>
      </c>
      <c r="AR105" s="116" t="s">
        <v>80</v>
      </c>
      <c r="AT105" s="123" t="s">
        <v>71</v>
      </c>
      <c r="AU105" s="123" t="s">
        <v>80</v>
      </c>
      <c r="AY105" s="116" t="s">
        <v>153</v>
      </c>
      <c r="BK105" s="124">
        <f>SUM(BK106:BK119)</f>
        <v>0</v>
      </c>
    </row>
    <row r="106" spans="2:65" s="1" customFormat="1" ht="22.15" customHeight="1">
      <c r="B106" s="32"/>
      <c r="C106" s="127" t="s">
        <v>80</v>
      </c>
      <c r="D106" s="127" t="s">
        <v>155</v>
      </c>
      <c r="E106" s="128" t="s">
        <v>156</v>
      </c>
      <c r="F106" s="129" t="s">
        <v>157</v>
      </c>
      <c r="G106" s="130" t="s">
        <v>158</v>
      </c>
      <c r="H106" s="131">
        <v>16.734000000000002</v>
      </c>
      <c r="I106" s="132"/>
      <c r="J106" s="133">
        <f>ROUND(I106*H106,2)</f>
        <v>0</v>
      </c>
      <c r="K106" s="129" t="s">
        <v>159</v>
      </c>
      <c r="L106" s="32"/>
      <c r="M106" s="134" t="s">
        <v>19</v>
      </c>
      <c r="N106" s="135" t="s">
        <v>44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160</v>
      </c>
      <c r="AT106" s="138" t="s">
        <v>155</v>
      </c>
      <c r="AU106" s="138" t="s">
        <v>85</v>
      </c>
      <c r="AY106" s="17" t="s">
        <v>153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85</v>
      </c>
      <c r="BK106" s="139">
        <f>ROUND(I106*H106,2)</f>
        <v>0</v>
      </c>
      <c r="BL106" s="17" t="s">
        <v>160</v>
      </c>
      <c r="BM106" s="138" t="s">
        <v>161</v>
      </c>
    </row>
    <row r="107" spans="2:65" s="1" customFormat="1" hidden="1">
      <c r="B107" s="32"/>
      <c r="D107" s="140" t="s">
        <v>162</v>
      </c>
      <c r="F107" s="141" t="s">
        <v>163</v>
      </c>
      <c r="I107" s="142"/>
      <c r="L107" s="32"/>
      <c r="M107" s="143"/>
      <c r="T107" s="53"/>
      <c r="AT107" s="17" t="s">
        <v>162</v>
      </c>
      <c r="AU107" s="17" t="s">
        <v>85</v>
      </c>
    </row>
    <row r="108" spans="2:65" s="12" customFormat="1">
      <c r="B108" s="144"/>
      <c r="D108" s="145" t="s">
        <v>164</v>
      </c>
      <c r="E108" s="146" t="s">
        <v>19</v>
      </c>
      <c r="F108" s="147" t="s">
        <v>165</v>
      </c>
      <c r="H108" s="148">
        <v>16.734000000000002</v>
      </c>
      <c r="I108" s="149"/>
      <c r="L108" s="144"/>
      <c r="M108" s="150"/>
      <c r="T108" s="151"/>
      <c r="AT108" s="146" t="s">
        <v>164</v>
      </c>
      <c r="AU108" s="146" t="s">
        <v>85</v>
      </c>
      <c r="AV108" s="12" t="s">
        <v>85</v>
      </c>
      <c r="AW108" s="12" t="s">
        <v>33</v>
      </c>
      <c r="AX108" s="12" t="s">
        <v>80</v>
      </c>
      <c r="AY108" s="146" t="s">
        <v>153</v>
      </c>
    </row>
    <row r="109" spans="2:65" s="1" customFormat="1" ht="22.15" customHeight="1">
      <c r="B109" s="32"/>
      <c r="C109" s="127" t="s">
        <v>85</v>
      </c>
      <c r="D109" s="127" t="s">
        <v>155</v>
      </c>
      <c r="E109" s="128" t="s">
        <v>166</v>
      </c>
      <c r="F109" s="129" t="s">
        <v>167</v>
      </c>
      <c r="G109" s="130" t="s">
        <v>158</v>
      </c>
      <c r="H109" s="131">
        <v>9.0299999999999994</v>
      </c>
      <c r="I109" s="132"/>
      <c r="J109" s="133">
        <f>ROUND(I109*H109,2)</f>
        <v>0</v>
      </c>
      <c r="K109" s="129" t="s">
        <v>168</v>
      </c>
      <c r="L109" s="32"/>
      <c r="M109" s="134" t="s">
        <v>19</v>
      </c>
      <c r="N109" s="135" t="s">
        <v>44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160</v>
      </c>
      <c r="AT109" s="138" t="s">
        <v>155</v>
      </c>
      <c r="AU109" s="138" t="s">
        <v>85</v>
      </c>
      <c r="AY109" s="17" t="s">
        <v>153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85</v>
      </c>
      <c r="BK109" s="139">
        <f>ROUND(I109*H109,2)</f>
        <v>0</v>
      </c>
      <c r="BL109" s="17" t="s">
        <v>160</v>
      </c>
      <c r="BM109" s="138" t="s">
        <v>160</v>
      </c>
    </row>
    <row r="110" spans="2:65" s="12" customFormat="1">
      <c r="B110" s="144"/>
      <c r="D110" s="145" t="s">
        <v>164</v>
      </c>
      <c r="E110" s="146" t="s">
        <v>19</v>
      </c>
      <c r="F110" s="147" t="s">
        <v>169</v>
      </c>
      <c r="H110" s="148">
        <v>9.0299999999999994</v>
      </c>
      <c r="I110" s="149"/>
      <c r="L110" s="144"/>
      <c r="M110" s="150"/>
      <c r="T110" s="151"/>
      <c r="AT110" s="146" t="s">
        <v>164</v>
      </c>
      <c r="AU110" s="146" t="s">
        <v>85</v>
      </c>
      <c r="AV110" s="12" t="s">
        <v>85</v>
      </c>
      <c r="AW110" s="12" t="s">
        <v>33</v>
      </c>
      <c r="AX110" s="12" t="s">
        <v>80</v>
      </c>
      <c r="AY110" s="146" t="s">
        <v>153</v>
      </c>
    </row>
    <row r="111" spans="2:65" s="1" customFormat="1" ht="30" customHeight="1">
      <c r="B111" s="32"/>
      <c r="C111" s="127" t="s">
        <v>170</v>
      </c>
      <c r="D111" s="127" t="s">
        <v>155</v>
      </c>
      <c r="E111" s="128" t="s">
        <v>171</v>
      </c>
      <c r="F111" s="129" t="s">
        <v>172</v>
      </c>
      <c r="G111" s="130" t="s">
        <v>158</v>
      </c>
      <c r="H111" s="131">
        <v>9.0299999999999994</v>
      </c>
      <c r="I111" s="132"/>
      <c r="J111" s="133">
        <f>ROUND(I111*H111,2)</f>
        <v>0</v>
      </c>
      <c r="K111" s="129" t="s">
        <v>159</v>
      </c>
      <c r="L111" s="32"/>
      <c r="M111" s="134" t="s">
        <v>19</v>
      </c>
      <c r="N111" s="135" t="s">
        <v>44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160</v>
      </c>
      <c r="AT111" s="138" t="s">
        <v>155</v>
      </c>
      <c r="AU111" s="138" t="s">
        <v>85</v>
      </c>
      <c r="AY111" s="17" t="s">
        <v>153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7" t="s">
        <v>85</v>
      </c>
      <c r="BK111" s="139">
        <f>ROUND(I111*H111,2)</f>
        <v>0</v>
      </c>
      <c r="BL111" s="17" t="s">
        <v>160</v>
      </c>
      <c r="BM111" s="138" t="s">
        <v>173</v>
      </c>
    </row>
    <row r="112" spans="2:65" s="1" customFormat="1" hidden="1">
      <c r="B112" s="32"/>
      <c r="D112" s="140" t="s">
        <v>162</v>
      </c>
      <c r="F112" s="141" t="s">
        <v>174</v>
      </c>
      <c r="I112" s="142"/>
      <c r="L112" s="32"/>
      <c r="M112" s="143"/>
      <c r="T112" s="53"/>
      <c r="AT112" s="17" t="s">
        <v>162</v>
      </c>
      <c r="AU112" s="17" t="s">
        <v>85</v>
      </c>
    </row>
    <row r="113" spans="2:65" s="1" customFormat="1" ht="22.15" customHeight="1">
      <c r="B113" s="32"/>
      <c r="C113" s="127" t="s">
        <v>160</v>
      </c>
      <c r="D113" s="127" t="s">
        <v>155</v>
      </c>
      <c r="E113" s="128" t="s">
        <v>175</v>
      </c>
      <c r="F113" s="129" t="s">
        <v>176</v>
      </c>
      <c r="G113" s="130" t="s">
        <v>177</v>
      </c>
      <c r="H113" s="131">
        <v>17.157</v>
      </c>
      <c r="I113" s="132"/>
      <c r="J113" s="133">
        <f>ROUND(I113*H113,2)</f>
        <v>0</v>
      </c>
      <c r="K113" s="129" t="s">
        <v>159</v>
      </c>
      <c r="L113" s="32"/>
      <c r="M113" s="134" t="s">
        <v>19</v>
      </c>
      <c r="N113" s="135" t="s">
        <v>44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160</v>
      </c>
      <c r="AT113" s="138" t="s">
        <v>155</v>
      </c>
      <c r="AU113" s="138" t="s">
        <v>85</v>
      </c>
      <c r="AY113" s="17" t="s">
        <v>153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85</v>
      </c>
      <c r="BK113" s="139">
        <f>ROUND(I113*H113,2)</f>
        <v>0</v>
      </c>
      <c r="BL113" s="17" t="s">
        <v>160</v>
      </c>
      <c r="BM113" s="138" t="s">
        <v>178</v>
      </c>
    </row>
    <row r="114" spans="2:65" s="1" customFormat="1" hidden="1">
      <c r="B114" s="32"/>
      <c r="D114" s="140" t="s">
        <v>162</v>
      </c>
      <c r="F114" s="141" t="s">
        <v>179</v>
      </c>
      <c r="I114" s="142"/>
      <c r="L114" s="32"/>
      <c r="M114" s="143"/>
      <c r="T114" s="53"/>
      <c r="AT114" s="17" t="s">
        <v>162</v>
      </c>
      <c r="AU114" s="17" t="s">
        <v>85</v>
      </c>
    </row>
    <row r="115" spans="2:65" s="12" customFormat="1">
      <c r="B115" s="144"/>
      <c r="D115" s="145" t="s">
        <v>164</v>
      </c>
      <c r="F115" s="147" t="s">
        <v>180</v>
      </c>
      <c r="H115" s="148">
        <v>17.157</v>
      </c>
      <c r="I115" s="149"/>
      <c r="L115" s="144"/>
      <c r="M115" s="150"/>
      <c r="T115" s="151"/>
      <c r="AT115" s="146" t="s">
        <v>164</v>
      </c>
      <c r="AU115" s="146" t="s">
        <v>85</v>
      </c>
      <c r="AV115" s="12" t="s">
        <v>85</v>
      </c>
      <c r="AW115" s="12" t="s">
        <v>4</v>
      </c>
      <c r="AX115" s="12" t="s">
        <v>80</v>
      </c>
      <c r="AY115" s="146" t="s">
        <v>153</v>
      </c>
    </row>
    <row r="116" spans="2:65" s="1" customFormat="1" ht="19.899999999999999" customHeight="1">
      <c r="B116" s="32"/>
      <c r="C116" s="127" t="s">
        <v>181</v>
      </c>
      <c r="D116" s="127" t="s">
        <v>155</v>
      </c>
      <c r="E116" s="128" t="s">
        <v>182</v>
      </c>
      <c r="F116" s="129" t="s">
        <v>183</v>
      </c>
      <c r="G116" s="130" t="s">
        <v>158</v>
      </c>
      <c r="H116" s="131">
        <v>9.0299999999999994</v>
      </c>
      <c r="I116" s="132"/>
      <c r="J116" s="133">
        <f>ROUND(I116*H116,2)</f>
        <v>0</v>
      </c>
      <c r="K116" s="129" t="s">
        <v>159</v>
      </c>
      <c r="L116" s="32"/>
      <c r="M116" s="134" t="s">
        <v>19</v>
      </c>
      <c r="N116" s="135" t="s">
        <v>44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160</v>
      </c>
      <c r="AT116" s="138" t="s">
        <v>155</v>
      </c>
      <c r="AU116" s="138" t="s">
        <v>85</v>
      </c>
      <c r="AY116" s="17" t="s">
        <v>153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85</v>
      </c>
      <c r="BK116" s="139">
        <f>ROUND(I116*H116,2)</f>
        <v>0</v>
      </c>
      <c r="BL116" s="17" t="s">
        <v>160</v>
      </c>
      <c r="BM116" s="138" t="s">
        <v>184</v>
      </c>
    </row>
    <row r="117" spans="2:65" s="1" customFormat="1" hidden="1">
      <c r="B117" s="32"/>
      <c r="D117" s="140" t="s">
        <v>162</v>
      </c>
      <c r="F117" s="141" t="s">
        <v>185</v>
      </c>
      <c r="I117" s="142"/>
      <c r="L117" s="32"/>
      <c r="M117" s="143"/>
      <c r="T117" s="53"/>
      <c r="AT117" s="17" t="s">
        <v>162</v>
      </c>
      <c r="AU117" s="17" t="s">
        <v>85</v>
      </c>
    </row>
    <row r="118" spans="2:65" s="1" customFormat="1" ht="22.15" customHeight="1">
      <c r="B118" s="32"/>
      <c r="C118" s="127" t="s">
        <v>186</v>
      </c>
      <c r="D118" s="127" t="s">
        <v>155</v>
      </c>
      <c r="E118" s="128" t="s">
        <v>187</v>
      </c>
      <c r="F118" s="129" t="s">
        <v>188</v>
      </c>
      <c r="G118" s="130" t="s">
        <v>158</v>
      </c>
      <c r="H118" s="131">
        <v>9.0299999999999994</v>
      </c>
      <c r="I118" s="132"/>
      <c r="J118" s="133">
        <f>ROUND(I118*H118,2)</f>
        <v>0</v>
      </c>
      <c r="K118" s="129" t="s">
        <v>159</v>
      </c>
      <c r="L118" s="32"/>
      <c r="M118" s="134" t="s">
        <v>19</v>
      </c>
      <c r="N118" s="135" t="s">
        <v>44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160</v>
      </c>
      <c r="AT118" s="138" t="s">
        <v>155</v>
      </c>
      <c r="AU118" s="138" t="s">
        <v>85</v>
      </c>
      <c r="AY118" s="17" t="s">
        <v>153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85</v>
      </c>
      <c r="BK118" s="139">
        <f>ROUND(I118*H118,2)</f>
        <v>0</v>
      </c>
      <c r="BL118" s="17" t="s">
        <v>160</v>
      </c>
      <c r="BM118" s="138" t="s">
        <v>186</v>
      </c>
    </row>
    <row r="119" spans="2:65" s="1" customFormat="1" hidden="1">
      <c r="B119" s="32"/>
      <c r="D119" s="140" t="s">
        <v>162</v>
      </c>
      <c r="F119" s="141" t="s">
        <v>189</v>
      </c>
      <c r="I119" s="142"/>
      <c r="L119" s="32"/>
      <c r="M119" s="143"/>
      <c r="T119" s="53"/>
      <c r="AT119" s="17" t="s">
        <v>162</v>
      </c>
      <c r="AU119" s="17" t="s">
        <v>85</v>
      </c>
    </row>
    <row r="120" spans="2:65" s="11" customFormat="1" ht="22.9" customHeight="1">
      <c r="B120" s="115"/>
      <c r="D120" s="116" t="s">
        <v>71</v>
      </c>
      <c r="E120" s="125" t="s">
        <v>170</v>
      </c>
      <c r="F120" s="125" t="s">
        <v>190</v>
      </c>
      <c r="I120" s="118"/>
      <c r="J120" s="126">
        <f>BK120</f>
        <v>0</v>
      </c>
      <c r="L120" s="115"/>
      <c r="M120" s="120"/>
      <c r="P120" s="121">
        <f>SUM(P121:P179)</f>
        <v>0</v>
      </c>
      <c r="R120" s="121">
        <f>SUM(R121:R179)</f>
        <v>63.39212182</v>
      </c>
      <c r="T120" s="122">
        <f>SUM(T121:T179)</f>
        <v>0</v>
      </c>
      <c r="AR120" s="116" t="s">
        <v>80</v>
      </c>
      <c r="AT120" s="123" t="s">
        <v>71</v>
      </c>
      <c r="AU120" s="123" t="s">
        <v>80</v>
      </c>
      <c r="AY120" s="116" t="s">
        <v>153</v>
      </c>
      <c r="BK120" s="124">
        <f>SUM(BK121:BK179)</f>
        <v>0</v>
      </c>
    </row>
    <row r="121" spans="2:65" s="1" customFormat="1" ht="19.899999999999999" customHeight="1">
      <c r="B121" s="32"/>
      <c r="C121" s="127" t="s">
        <v>191</v>
      </c>
      <c r="D121" s="127" t="s">
        <v>155</v>
      </c>
      <c r="E121" s="128" t="s">
        <v>192</v>
      </c>
      <c r="F121" s="129" t="s">
        <v>193</v>
      </c>
      <c r="G121" s="130" t="s">
        <v>158</v>
      </c>
      <c r="H121" s="131">
        <v>9.7349999999999994</v>
      </c>
      <c r="I121" s="132"/>
      <c r="J121" s="133">
        <f>ROUND(I121*H121,2)</f>
        <v>0</v>
      </c>
      <c r="K121" s="129" t="s">
        <v>159</v>
      </c>
      <c r="L121" s="32"/>
      <c r="M121" s="134" t="s">
        <v>19</v>
      </c>
      <c r="N121" s="135" t="s">
        <v>44</v>
      </c>
      <c r="P121" s="136">
        <f>O121*H121</f>
        <v>0</v>
      </c>
      <c r="Q121" s="136">
        <v>1.3271500000000001</v>
      </c>
      <c r="R121" s="136">
        <f>Q121*H121</f>
        <v>12.91980525</v>
      </c>
      <c r="S121" s="136">
        <v>0</v>
      </c>
      <c r="T121" s="137">
        <f>S121*H121</f>
        <v>0</v>
      </c>
      <c r="AR121" s="138" t="s">
        <v>160</v>
      </c>
      <c r="AT121" s="138" t="s">
        <v>155</v>
      </c>
      <c r="AU121" s="138" t="s">
        <v>85</v>
      </c>
      <c r="AY121" s="17" t="s">
        <v>153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7" t="s">
        <v>85</v>
      </c>
      <c r="BK121" s="139">
        <f>ROUND(I121*H121,2)</f>
        <v>0</v>
      </c>
      <c r="BL121" s="17" t="s">
        <v>160</v>
      </c>
      <c r="BM121" s="138" t="s">
        <v>194</v>
      </c>
    </row>
    <row r="122" spans="2:65" s="1" customFormat="1" hidden="1">
      <c r="B122" s="32"/>
      <c r="D122" s="140" t="s">
        <v>162</v>
      </c>
      <c r="F122" s="141" t="s">
        <v>195</v>
      </c>
      <c r="I122" s="142"/>
      <c r="L122" s="32"/>
      <c r="M122" s="143"/>
      <c r="T122" s="53"/>
      <c r="AT122" s="17" t="s">
        <v>162</v>
      </c>
      <c r="AU122" s="17" t="s">
        <v>85</v>
      </c>
    </row>
    <row r="123" spans="2:65" s="12" customFormat="1">
      <c r="B123" s="144"/>
      <c r="D123" s="145" t="s">
        <v>164</v>
      </c>
      <c r="E123" s="146" t="s">
        <v>19</v>
      </c>
      <c r="F123" s="147" t="s">
        <v>196</v>
      </c>
      <c r="H123" s="148">
        <v>1.8149999999999999</v>
      </c>
      <c r="I123" s="149"/>
      <c r="L123" s="144"/>
      <c r="M123" s="150"/>
      <c r="T123" s="151"/>
      <c r="AT123" s="146" t="s">
        <v>164</v>
      </c>
      <c r="AU123" s="146" t="s">
        <v>85</v>
      </c>
      <c r="AV123" s="12" t="s">
        <v>85</v>
      </c>
      <c r="AW123" s="12" t="s">
        <v>33</v>
      </c>
      <c r="AX123" s="12" t="s">
        <v>72</v>
      </c>
      <c r="AY123" s="146" t="s">
        <v>153</v>
      </c>
    </row>
    <row r="124" spans="2:65" s="12" customFormat="1">
      <c r="B124" s="144"/>
      <c r="D124" s="145" t="s">
        <v>164</v>
      </c>
      <c r="E124" s="146" t="s">
        <v>19</v>
      </c>
      <c r="F124" s="147" t="s">
        <v>197</v>
      </c>
      <c r="H124" s="148">
        <v>7.92</v>
      </c>
      <c r="I124" s="149"/>
      <c r="L124" s="144"/>
      <c r="M124" s="150"/>
      <c r="T124" s="151"/>
      <c r="AT124" s="146" t="s">
        <v>164</v>
      </c>
      <c r="AU124" s="146" t="s">
        <v>85</v>
      </c>
      <c r="AV124" s="12" t="s">
        <v>85</v>
      </c>
      <c r="AW124" s="12" t="s">
        <v>33</v>
      </c>
      <c r="AX124" s="12" t="s">
        <v>72</v>
      </c>
      <c r="AY124" s="146" t="s">
        <v>153</v>
      </c>
    </row>
    <row r="125" spans="2:65" s="13" customFormat="1">
      <c r="B125" s="152"/>
      <c r="D125" s="145" t="s">
        <v>164</v>
      </c>
      <c r="E125" s="153" t="s">
        <v>19</v>
      </c>
      <c r="F125" s="154" t="s">
        <v>198</v>
      </c>
      <c r="H125" s="155">
        <v>9.7349999999999994</v>
      </c>
      <c r="I125" s="156"/>
      <c r="L125" s="152"/>
      <c r="M125" s="157"/>
      <c r="T125" s="158"/>
      <c r="AT125" s="153" t="s">
        <v>164</v>
      </c>
      <c r="AU125" s="153" t="s">
        <v>85</v>
      </c>
      <c r="AV125" s="13" t="s">
        <v>160</v>
      </c>
      <c r="AW125" s="13" t="s">
        <v>33</v>
      </c>
      <c r="AX125" s="13" t="s">
        <v>80</v>
      </c>
      <c r="AY125" s="153" t="s">
        <v>153</v>
      </c>
    </row>
    <row r="126" spans="2:65" s="1" customFormat="1" ht="22.15" customHeight="1">
      <c r="B126" s="32"/>
      <c r="C126" s="127" t="s">
        <v>199</v>
      </c>
      <c r="D126" s="127" t="s">
        <v>155</v>
      </c>
      <c r="E126" s="128" t="s">
        <v>200</v>
      </c>
      <c r="F126" s="129" t="s">
        <v>201</v>
      </c>
      <c r="G126" s="130" t="s">
        <v>202</v>
      </c>
      <c r="H126" s="131">
        <v>1.962</v>
      </c>
      <c r="I126" s="132"/>
      <c r="J126" s="133">
        <f>ROUND(I126*H126,2)</f>
        <v>0</v>
      </c>
      <c r="K126" s="129" t="s">
        <v>159</v>
      </c>
      <c r="L126" s="32"/>
      <c r="M126" s="134" t="s">
        <v>19</v>
      </c>
      <c r="N126" s="135" t="s">
        <v>44</v>
      </c>
      <c r="P126" s="136">
        <f>O126*H126</f>
        <v>0</v>
      </c>
      <c r="Q126" s="136">
        <v>0.28450999999999999</v>
      </c>
      <c r="R126" s="136">
        <f>Q126*H126</f>
        <v>0.55820861999999993</v>
      </c>
      <c r="S126" s="136">
        <v>0</v>
      </c>
      <c r="T126" s="137">
        <f>S126*H126</f>
        <v>0</v>
      </c>
      <c r="AR126" s="138" t="s">
        <v>160</v>
      </c>
      <c r="AT126" s="138" t="s">
        <v>155</v>
      </c>
      <c r="AU126" s="138" t="s">
        <v>85</v>
      </c>
      <c r="AY126" s="17" t="s">
        <v>153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85</v>
      </c>
      <c r="BK126" s="139">
        <f>ROUND(I126*H126,2)</f>
        <v>0</v>
      </c>
      <c r="BL126" s="17" t="s">
        <v>160</v>
      </c>
      <c r="BM126" s="138" t="s">
        <v>203</v>
      </c>
    </row>
    <row r="127" spans="2:65" s="1" customFormat="1" hidden="1">
      <c r="B127" s="32"/>
      <c r="D127" s="140" t="s">
        <v>162</v>
      </c>
      <c r="F127" s="141" t="s">
        <v>204</v>
      </c>
      <c r="I127" s="142"/>
      <c r="L127" s="32"/>
      <c r="M127" s="143"/>
      <c r="T127" s="53"/>
      <c r="AT127" s="17" t="s">
        <v>162</v>
      </c>
      <c r="AU127" s="17" t="s">
        <v>85</v>
      </c>
    </row>
    <row r="128" spans="2:65" s="12" customFormat="1">
      <c r="B128" s="144"/>
      <c r="D128" s="145" t="s">
        <v>164</v>
      </c>
      <c r="E128" s="146" t="s">
        <v>19</v>
      </c>
      <c r="F128" s="147" t="s">
        <v>205</v>
      </c>
      <c r="H128" s="148">
        <v>1.962</v>
      </c>
      <c r="I128" s="149"/>
      <c r="L128" s="144"/>
      <c r="M128" s="150"/>
      <c r="T128" s="151"/>
      <c r="AT128" s="146" t="s">
        <v>164</v>
      </c>
      <c r="AU128" s="146" t="s">
        <v>85</v>
      </c>
      <c r="AV128" s="12" t="s">
        <v>85</v>
      </c>
      <c r="AW128" s="12" t="s">
        <v>33</v>
      </c>
      <c r="AX128" s="12" t="s">
        <v>80</v>
      </c>
      <c r="AY128" s="146" t="s">
        <v>153</v>
      </c>
    </row>
    <row r="129" spans="2:65" s="1" customFormat="1" ht="22.15" customHeight="1">
      <c r="B129" s="32"/>
      <c r="C129" s="127" t="s">
        <v>206</v>
      </c>
      <c r="D129" s="127" t="s">
        <v>155</v>
      </c>
      <c r="E129" s="128" t="s">
        <v>207</v>
      </c>
      <c r="F129" s="129" t="s">
        <v>208</v>
      </c>
      <c r="G129" s="130" t="s">
        <v>202</v>
      </c>
      <c r="H129" s="131">
        <v>51.8</v>
      </c>
      <c r="I129" s="132"/>
      <c r="J129" s="133">
        <f>ROUND(I129*H129,2)</f>
        <v>0</v>
      </c>
      <c r="K129" s="129" t="s">
        <v>159</v>
      </c>
      <c r="L129" s="32"/>
      <c r="M129" s="134" t="s">
        <v>19</v>
      </c>
      <c r="N129" s="135" t="s">
        <v>44</v>
      </c>
      <c r="P129" s="136">
        <f>O129*H129</f>
        <v>0</v>
      </c>
      <c r="Q129" s="136">
        <v>0.23291999999999999</v>
      </c>
      <c r="R129" s="136">
        <f>Q129*H129</f>
        <v>12.065255999999998</v>
      </c>
      <c r="S129" s="136">
        <v>0</v>
      </c>
      <c r="T129" s="137">
        <f>S129*H129</f>
        <v>0</v>
      </c>
      <c r="AR129" s="138" t="s">
        <v>160</v>
      </c>
      <c r="AT129" s="138" t="s">
        <v>155</v>
      </c>
      <c r="AU129" s="138" t="s">
        <v>85</v>
      </c>
      <c r="AY129" s="17" t="s">
        <v>153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85</v>
      </c>
      <c r="BK129" s="139">
        <f>ROUND(I129*H129,2)</f>
        <v>0</v>
      </c>
      <c r="BL129" s="17" t="s">
        <v>160</v>
      </c>
      <c r="BM129" s="138" t="s">
        <v>209</v>
      </c>
    </row>
    <row r="130" spans="2:65" s="1" customFormat="1" hidden="1">
      <c r="B130" s="32"/>
      <c r="D130" s="140" t="s">
        <v>162</v>
      </c>
      <c r="F130" s="141" t="s">
        <v>210</v>
      </c>
      <c r="I130" s="142"/>
      <c r="L130" s="32"/>
      <c r="M130" s="143"/>
      <c r="T130" s="53"/>
      <c r="AT130" s="17" t="s">
        <v>162</v>
      </c>
      <c r="AU130" s="17" t="s">
        <v>85</v>
      </c>
    </row>
    <row r="131" spans="2:65" s="14" customFormat="1">
      <c r="B131" s="159"/>
      <c r="D131" s="145" t="s">
        <v>164</v>
      </c>
      <c r="E131" s="160" t="s">
        <v>19</v>
      </c>
      <c r="F131" s="161" t="s">
        <v>211</v>
      </c>
      <c r="H131" s="160" t="s">
        <v>19</v>
      </c>
      <c r="I131" s="162"/>
      <c r="L131" s="159"/>
      <c r="M131" s="163"/>
      <c r="T131" s="164"/>
      <c r="AT131" s="160" t="s">
        <v>164</v>
      </c>
      <c r="AU131" s="160" t="s">
        <v>85</v>
      </c>
      <c r="AV131" s="14" t="s">
        <v>80</v>
      </c>
      <c r="AW131" s="14" t="s">
        <v>33</v>
      </c>
      <c r="AX131" s="14" t="s">
        <v>72</v>
      </c>
      <c r="AY131" s="160" t="s">
        <v>153</v>
      </c>
    </row>
    <row r="132" spans="2:65" s="12" customFormat="1">
      <c r="B132" s="144"/>
      <c r="D132" s="145" t="s">
        <v>164</v>
      </c>
      <c r="E132" s="146" t="s">
        <v>19</v>
      </c>
      <c r="F132" s="147" t="s">
        <v>212</v>
      </c>
      <c r="H132" s="148">
        <v>46</v>
      </c>
      <c r="I132" s="149"/>
      <c r="L132" s="144"/>
      <c r="M132" s="150"/>
      <c r="T132" s="151"/>
      <c r="AT132" s="146" t="s">
        <v>164</v>
      </c>
      <c r="AU132" s="146" t="s">
        <v>85</v>
      </c>
      <c r="AV132" s="12" t="s">
        <v>85</v>
      </c>
      <c r="AW132" s="12" t="s">
        <v>33</v>
      </c>
      <c r="AX132" s="12" t="s">
        <v>72</v>
      </c>
      <c r="AY132" s="146" t="s">
        <v>153</v>
      </c>
    </row>
    <row r="133" spans="2:65" s="14" customFormat="1">
      <c r="B133" s="159"/>
      <c r="D133" s="145" t="s">
        <v>164</v>
      </c>
      <c r="E133" s="160" t="s">
        <v>19</v>
      </c>
      <c r="F133" s="161" t="s">
        <v>213</v>
      </c>
      <c r="H133" s="160" t="s">
        <v>19</v>
      </c>
      <c r="I133" s="162"/>
      <c r="L133" s="159"/>
      <c r="M133" s="163"/>
      <c r="T133" s="164"/>
      <c r="AT133" s="160" t="s">
        <v>164</v>
      </c>
      <c r="AU133" s="160" t="s">
        <v>85</v>
      </c>
      <c r="AV133" s="14" t="s">
        <v>80</v>
      </c>
      <c r="AW133" s="14" t="s">
        <v>33</v>
      </c>
      <c r="AX133" s="14" t="s">
        <v>72</v>
      </c>
      <c r="AY133" s="160" t="s">
        <v>153</v>
      </c>
    </row>
    <row r="134" spans="2:65" s="12" customFormat="1">
      <c r="B134" s="144"/>
      <c r="D134" s="145" t="s">
        <v>164</v>
      </c>
      <c r="E134" s="146" t="s">
        <v>19</v>
      </c>
      <c r="F134" s="147" t="s">
        <v>214</v>
      </c>
      <c r="H134" s="148">
        <v>5.8</v>
      </c>
      <c r="I134" s="149"/>
      <c r="L134" s="144"/>
      <c r="M134" s="150"/>
      <c r="T134" s="151"/>
      <c r="AT134" s="146" t="s">
        <v>164</v>
      </c>
      <c r="AU134" s="146" t="s">
        <v>85</v>
      </c>
      <c r="AV134" s="12" t="s">
        <v>85</v>
      </c>
      <c r="AW134" s="12" t="s">
        <v>33</v>
      </c>
      <c r="AX134" s="12" t="s">
        <v>72</v>
      </c>
      <c r="AY134" s="146" t="s">
        <v>153</v>
      </c>
    </row>
    <row r="135" spans="2:65" s="13" customFormat="1">
      <c r="B135" s="152"/>
      <c r="D135" s="145" t="s">
        <v>164</v>
      </c>
      <c r="E135" s="153" t="s">
        <v>19</v>
      </c>
      <c r="F135" s="154" t="s">
        <v>198</v>
      </c>
      <c r="H135" s="155">
        <v>51.8</v>
      </c>
      <c r="I135" s="156"/>
      <c r="L135" s="152"/>
      <c r="M135" s="157"/>
      <c r="T135" s="158"/>
      <c r="AT135" s="153" t="s">
        <v>164</v>
      </c>
      <c r="AU135" s="153" t="s">
        <v>85</v>
      </c>
      <c r="AV135" s="13" t="s">
        <v>160</v>
      </c>
      <c r="AW135" s="13" t="s">
        <v>33</v>
      </c>
      <c r="AX135" s="13" t="s">
        <v>80</v>
      </c>
      <c r="AY135" s="153" t="s">
        <v>153</v>
      </c>
    </row>
    <row r="136" spans="2:65" s="1" customFormat="1" ht="22.15" customHeight="1">
      <c r="B136" s="32"/>
      <c r="C136" s="127" t="s">
        <v>215</v>
      </c>
      <c r="D136" s="127" t="s">
        <v>155</v>
      </c>
      <c r="E136" s="128" t="s">
        <v>216</v>
      </c>
      <c r="F136" s="129" t="s">
        <v>217</v>
      </c>
      <c r="G136" s="130" t="s">
        <v>202</v>
      </c>
      <c r="H136" s="131">
        <v>30.1</v>
      </c>
      <c r="I136" s="132"/>
      <c r="J136" s="133">
        <f>ROUND(I136*H136,2)</f>
        <v>0</v>
      </c>
      <c r="K136" s="129" t="s">
        <v>19</v>
      </c>
      <c r="L136" s="32"/>
      <c r="M136" s="134" t="s">
        <v>19</v>
      </c>
      <c r="N136" s="135" t="s">
        <v>44</v>
      </c>
      <c r="P136" s="136">
        <f>O136*H136</f>
        <v>0</v>
      </c>
      <c r="Q136" s="136">
        <v>0.41913</v>
      </c>
      <c r="R136" s="136">
        <f>Q136*H136</f>
        <v>12.615813000000001</v>
      </c>
      <c r="S136" s="136">
        <v>0</v>
      </c>
      <c r="T136" s="137">
        <f>S136*H136</f>
        <v>0</v>
      </c>
      <c r="AR136" s="138" t="s">
        <v>160</v>
      </c>
      <c r="AT136" s="138" t="s">
        <v>155</v>
      </c>
      <c r="AU136" s="138" t="s">
        <v>85</v>
      </c>
      <c r="AY136" s="17" t="s">
        <v>153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85</v>
      </c>
      <c r="BK136" s="139">
        <f>ROUND(I136*H136,2)</f>
        <v>0</v>
      </c>
      <c r="BL136" s="17" t="s">
        <v>160</v>
      </c>
      <c r="BM136" s="138" t="s">
        <v>218</v>
      </c>
    </row>
    <row r="137" spans="2:65" s="14" customFormat="1">
      <c r="B137" s="159"/>
      <c r="D137" s="145" t="s">
        <v>164</v>
      </c>
      <c r="E137" s="160" t="s">
        <v>19</v>
      </c>
      <c r="F137" s="161" t="s">
        <v>219</v>
      </c>
      <c r="H137" s="160" t="s">
        <v>19</v>
      </c>
      <c r="I137" s="162"/>
      <c r="L137" s="159"/>
      <c r="M137" s="163"/>
      <c r="T137" s="164"/>
      <c r="AT137" s="160" t="s">
        <v>164</v>
      </c>
      <c r="AU137" s="160" t="s">
        <v>85</v>
      </c>
      <c r="AV137" s="14" t="s">
        <v>80</v>
      </c>
      <c r="AW137" s="14" t="s">
        <v>33</v>
      </c>
      <c r="AX137" s="14" t="s">
        <v>72</v>
      </c>
      <c r="AY137" s="160" t="s">
        <v>153</v>
      </c>
    </row>
    <row r="138" spans="2:65" s="12" customFormat="1">
      <c r="B138" s="144"/>
      <c r="D138" s="145" t="s">
        <v>164</v>
      </c>
      <c r="E138" s="146" t="s">
        <v>19</v>
      </c>
      <c r="F138" s="147" t="s">
        <v>220</v>
      </c>
      <c r="H138" s="148">
        <v>30.1</v>
      </c>
      <c r="I138" s="149"/>
      <c r="L138" s="144"/>
      <c r="M138" s="150"/>
      <c r="T138" s="151"/>
      <c r="AT138" s="146" t="s">
        <v>164</v>
      </c>
      <c r="AU138" s="146" t="s">
        <v>85</v>
      </c>
      <c r="AV138" s="12" t="s">
        <v>85</v>
      </c>
      <c r="AW138" s="12" t="s">
        <v>33</v>
      </c>
      <c r="AX138" s="12" t="s">
        <v>80</v>
      </c>
      <c r="AY138" s="146" t="s">
        <v>153</v>
      </c>
    </row>
    <row r="139" spans="2:65" s="1" customFormat="1" ht="22.15" customHeight="1">
      <c r="B139" s="32"/>
      <c r="C139" s="127" t="s">
        <v>221</v>
      </c>
      <c r="D139" s="127" t="s">
        <v>155</v>
      </c>
      <c r="E139" s="128" t="s">
        <v>222</v>
      </c>
      <c r="F139" s="129" t="s">
        <v>223</v>
      </c>
      <c r="G139" s="130" t="s">
        <v>224</v>
      </c>
      <c r="H139" s="131">
        <v>30</v>
      </c>
      <c r="I139" s="132"/>
      <c r="J139" s="133">
        <f>ROUND(I139*H139,2)</f>
        <v>0</v>
      </c>
      <c r="K139" s="129" t="s">
        <v>159</v>
      </c>
      <c r="L139" s="32"/>
      <c r="M139" s="134" t="s">
        <v>19</v>
      </c>
      <c r="N139" s="135" t="s">
        <v>44</v>
      </c>
      <c r="P139" s="136">
        <f>O139*H139</f>
        <v>0</v>
      </c>
      <c r="Q139" s="136">
        <v>2.6280000000000001E-2</v>
      </c>
      <c r="R139" s="136">
        <f>Q139*H139</f>
        <v>0.78839999999999999</v>
      </c>
      <c r="S139" s="136">
        <v>0</v>
      </c>
      <c r="T139" s="137">
        <f>S139*H139</f>
        <v>0</v>
      </c>
      <c r="AR139" s="138" t="s">
        <v>160</v>
      </c>
      <c r="AT139" s="138" t="s">
        <v>155</v>
      </c>
      <c r="AU139" s="138" t="s">
        <v>85</v>
      </c>
      <c r="AY139" s="17" t="s">
        <v>153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85</v>
      </c>
      <c r="BK139" s="139">
        <f>ROUND(I139*H139,2)</f>
        <v>0</v>
      </c>
      <c r="BL139" s="17" t="s">
        <v>160</v>
      </c>
      <c r="BM139" s="138" t="s">
        <v>225</v>
      </c>
    </row>
    <row r="140" spans="2:65" s="1" customFormat="1" hidden="1">
      <c r="B140" s="32"/>
      <c r="D140" s="140" t="s">
        <v>162</v>
      </c>
      <c r="F140" s="141" t="s">
        <v>226</v>
      </c>
      <c r="I140" s="142"/>
      <c r="L140" s="32"/>
      <c r="M140" s="143"/>
      <c r="T140" s="53"/>
      <c r="AT140" s="17" t="s">
        <v>162</v>
      </c>
      <c r="AU140" s="17" t="s">
        <v>85</v>
      </c>
    </row>
    <row r="141" spans="2:65" s="1" customFormat="1" ht="22.15" customHeight="1">
      <c r="B141" s="32"/>
      <c r="C141" s="127" t="s">
        <v>225</v>
      </c>
      <c r="D141" s="127" t="s">
        <v>155</v>
      </c>
      <c r="E141" s="128" t="s">
        <v>227</v>
      </c>
      <c r="F141" s="129" t="s">
        <v>228</v>
      </c>
      <c r="G141" s="130" t="s">
        <v>224</v>
      </c>
      <c r="H141" s="131">
        <v>4</v>
      </c>
      <c r="I141" s="132"/>
      <c r="J141" s="133">
        <f>ROUND(I141*H141,2)</f>
        <v>0</v>
      </c>
      <c r="K141" s="129" t="s">
        <v>159</v>
      </c>
      <c r="L141" s="32"/>
      <c r="M141" s="134" t="s">
        <v>19</v>
      </c>
      <c r="N141" s="135" t="s">
        <v>44</v>
      </c>
      <c r="P141" s="136">
        <f>O141*H141</f>
        <v>0</v>
      </c>
      <c r="Q141" s="136">
        <v>9.4310000000000005E-2</v>
      </c>
      <c r="R141" s="136">
        <f>Q141*H141</f>
        <v>0.37724000000000002</v>
      </c>
      <c r="S141" s="136">
        <v>0</v>
      </c>
      <c r="T141" s="137">
        <f>S141*H141</f>
        <v>0</v>
      </c>
      <c r="AR141" s="138" t="s">
        <v>160</v>
      </c>
      <c r="AT141" s="138" t="s">
        <v>155</v>
      </c>
      <c r="AU141" s="138" t="s">
        <v>85</v>
      </c>
      <c r="AY141" s="17" t="s">
        <v>153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85</v>
      </c>
      <c r="BK141" s="139">
        <f>ROUND(I141*H141,2)</f>
        <v>0</v>
      </c>
      <c r="BL141" s="17" t="s">
        <v>160</v>
      </c>
      <c r="BM141" s="138" t="s">
        <v>229</v>
      </c>
    </row>
    <row r="142" spans="2:65" s="1" customFormat="1" hidden="1">
      <c r="B142" s="32"/>
      <c r="D142" s="140" t="s">
        <v>162</v>
      </c>
      <c r="F142" s="141" t="s">
        <v>230</v>
      </c>
      <c r="I142" s="142"/>
      <c r="L142" s="32"/>
      <c r="M142" s="143"/>
      <c r="T142" s="53"/>
      <c r="AT142" s="17" t="s">
        <v>162</v>
      </c>
      <c r="AU142" s="17" t="s">
        <v>85</v>
      </c>
    </row>
    <row r="143" spans="2:65" s="1" customFormat="1" ht="19.899999999999999" customHeight="1">
      <c r="B143" s="32"/>
      <c r="C143" s="127" t="s">
        <v>231</v>
      </c>
      <c r="D143" s="127" t="s">
        <v>155</v>
      </c>
      <c r="E143" s="128" t="s">
        <v>232</v>
      </c>
      <c r="F143" s="129" t="s">
        <v>233</v>
      </c>
      <c r="G143" s="130" t="s">
        <v>224</v>
      </c>
      <c r="H143" s="131">
        <v>4</v>
      </c>
      <c r="I143" s="132"/>
      <c r="J143" s="133">
        <f>ROUND(I143*H143,2)</f>
        <v>0</v>
      </c>
      <c r="K143" s="129" t="s">
        <v>159</v>
      </c>
      <c r="L143" s="32"/>
      <c r="M143" s="134" t="s">
        <v>19</v>
      </c>
      <c r="N143" s="135" t="s">
        <v>44</v>
      </c>
      <c r="P143" s="136">
        <f>O143*H143</f>
        <v>0</v>
      </c>
      <c r="Q143" s="136">
        <v>0.10138999999999999</v>
      </c>
      <c r="R143" s="136">
        <f>Q143*H143</f>
        <v>0.40555999999999998</v>
      </c>
      <c r="S143" s="136">
        <v>0</v>
      </c>
      <c r="T143" s="137">
        <f>S143*H143</f>
        <v>0</v>
      </c>
      <c r="AR143" s="138" t="s">
        <v>160</v>
      </c>
      <c r="AT143" s="138" t="s">
        <v>155</v>
      </c>
      <c r="AU143" s="138" t="s">
        <v>85</v>
      </c>
      <c r="AY143" s="17" t="s">
        <v>153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85</v>
      </c>
      <c r="BK143" s="139">
        <f>ROUND(I143*H143,2)</f>
        <v>0</v>
      </c>
      <c r="BL143" s="17" t="s">
        <v>160</v>
      </c>
      <c r="BM143" s="138" t="s">
        <v>234</v>
      </c>
    </row>
    <row r="144" spans="2:65" s="1" customFormat="1" hidden="1">
      <c r="B144" s="32"/>
      <c r="D144" s="140" t="s">
        <v>162</v>
      </c>
      <c r="F144" s="141" t="s">
        <v>235</v>
      </c>
      <c r="I144" s="142"/>
      <c r="L144" s="32"/>
      <c r="M144" s="143"/>
      <c r="T144" s="53"/>
      <c r="AT144" s="17" t="s">
        <v>162</v>
      </c>
      <c r="AU144" s="17" t="s">
        <v>85</v>
      </c>
    </row>
    <row r="145" spans="2:65" s="1" customFormat="1" ht="22.15" customHeight="1">
      <c r="B145" s="32"/>
      <c r="C145" s="127" t="s">
        <v>236</v>
      </c>
      <c r="D145" s="127" t="s">
        <v>155</v>
      </c>
      <c r="E145" s="128" t="s">
        <v>237</v>
      </c>
      <c r="F145" s="129" t="s">
        <v>238</v>
      </c>
      <c r="G145" s="130" t="s">
        <v>224</v>
      </c>
      <c r="H145" s="131">
        <v>4</v>
      </c>
      <c r="I145" s="132"/>
      <c r="J145" s="133">
        <f>ROUND(I145*H145,2)</f>
        <v>0</v>
      </c>
      <c r="K145" s="129" t="s">
        <v>159</v>
      </c>
      <c r="L145" s="32"/>
      <c r="M145" s="134" t="s">
        <v>19</v>
      </c>
      <c r="N145" s="135" t="s">
        <v>44</v>
      </c>
      <c r="P145" s="136">
        <f>O145*H145</f>
        <v>0</v>
      </c>
      <c r="Q145" s="136">
        <v>0.15648999999999999</v>
      </c>
      <c r="R145" s="136">
        <f>Q145*H145</f>
        <v>0.62595999999999996</v>
      </c>
      <c r="S145" s="136">
        <v>0</v>
      </c>
      <c r="T145" s="137">
        <f>S145*H145</f>
        <v>0</v>
      </c>
      <c r="AR145" s="138" t="s">
        <v>160</v>
      </c>
      <c r="AT145" s="138" t="s">
        <v>155</v>
      </c>
      <c r="AU145" s="138" t="s">
        <v>85</v>
      </c>
      <c r="AY145" s="17" t="s">
        <v>153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85</v>
      </c>
      <c r="BK145" s="139">
        <f>ROUND(I145*H145,2)</f>
        <v>0</v>
      </c>
      <c r="BL145" s="17" t="s">
        <v>160</v>
      </c>
      <c r="BM145" s="138" t="s">
        <v>239</v>
      </c>
    </row>
    <row r="146" spans="2:65" s="1" customFormat="1" hidden="1">
      <c r="B146" s="32"/>
      <c r="D146" s="140" t="s">
        <v>162</v>
      </c>
      <c r="F146" s="141" t="s">
        <v>240</v>
      </c>
      <c r="I146" s="142"/>
      <c r="L146" s="32"/>
      <c r="M146" s="143"/>
      <c r="T146" s="53"/>
      <c r="AT146" s="17" t="s">
        <v>162</v>
      </c>
      <c r="AU146" s="17" t="s">
        <v>85</v>
      </c>
    </row>
    <row r="147" spans="2:65" s="1" customFormat="1" ht="19.899999999999999" customHeight="1">
      <c r="B147" s="32"/>
      <c r="C147" s="127" t="s">
        <v>8</v>
      </c>
      <c r="D147" s="127" t="s">
        <v>155</v>
      </c>
      <c r="E147" s="128" t="s">
        <v>241</v>
      </c>
      <c r="F147" s="129" t="s">
        <v>242</v>
      </c>
      <c r="G147" s="130" t="s">
        <v>224</v>
      </c>
      <c r="H147" s="131">
        <v>4</v>
      </c>
      <c r="I147" s="132"/>
      <c r="J147" s="133">
        <f>ROUND(I147*H147,2)</f>
        <v>0</v>
      </c>
      <c r="K147" s="129" t="s">
        <v>159</v>
      </c>
      <c r="L147" s="32"/>
      <c r="M147" s="134" t="s">
        <v>19</v>
      </c>
      <c r="N147" s="135" t="s">
        <v>44</v>
      </c>
      <c r="P147" s="136">
        <f>O147*H147</f>
        <v>0</v>
      </c>
      <c r="Q147" s="136">
        <v>0.19649</v>
      </c>
      <c r="R147" s="136">
        <f>Q147*H147</f>
        <v>0.78595999999999999</v>
      </c>
      <c r="S147" s="136">
        <v>0</v>
      </c>
      <c r="T147" s="137">
        <f>S147*H147</f>
        <v>0</v>
      </c>
      <c r="AR147" s="138" t="s">
        <v>160</v>
      </c>
      <c r="AT147" s="138" t="s">
        <v>155</v>
      </c>
      <c r="AU147" s="138" t="s">
        <v>85</v>
      </c>
      <c r="AY147" s="17" t="s">
        <v>153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85</v>
      </c>
      <c r="BK147" s="139">
        <f>ROUND(I147*H147,2)</f>
        <v>0</v>
      </c>
      <c r="BL147" s="17" t="s">
        <v>160</v>
      </c>
      <c r="BM147" s="138" t="s">
        <v>243</v>
      </c>
    </row>
    <row r="148" spans="2:65" s="1" customFormat="1" hidden="1">
      <c r="B148" s="32"/>
      <c r="D148" s="140" t="s">
        <v>162</v>
      </c>
      <c r="F148" s="141" t="s">
        <v>244</v>
      </c>
      <c r="I148" s="142"/>
      <c r="L148" s="32"/>
      <c r="M148" s="143"/>
      <c r="T148" s="53"/>
      <c r="AT148" s="17" t="s">
        <v>162</v>
      </c>
      <c r="AU148" s="17" t="s">
        <v>85</v>
      </c>
    </row>
    <row r="149" spans="2:65" s="1" customFormat="1" ht="30" customHeight="1">
      <c r="B149" s="32"/>
      <c r="C149" s="127" t="s">
        <v>245</v>
      </c>
      <c r="D149" s="127" t="s">
        <v>155</v>
      </c>
      <c r="E149" s="128" t="s">
        <v>246</v>
      </c>
      <c r="F149" s="129" t="s">
        <v>247</v>
      </c>
      <c r="G149" s="130" t="s">
        <v>202</v>
      </c>
      <c r="H149" s="131">
        <v>12.4</v>
      </c>
      <c r="I149" s="132"/>
      <c r="J149" s="133">
        <f>ROUND(I149*H149,2)</f>
        <v>0</v>
      </c>
      <c r="K149" s="129" t="s">
        <v>159</v>
      </c>
      <c r="L149" s="32"/>
      <c r="M149" s="134" t="s">
        <v>19</v>
      </c>
      <c r="N149" s="135" t="s">
        <v>44</v>
      </c>
      <c r="P149" s="136">
        <f>O149*H149</f>
        <v>0</v>
      </c>
      <c r="Q149" s="136">
        <v>1.052E-2</v>
      </c>
      <c r="R149" s="136">
        <f>Q149*H149</f>
        <v>0.13044800000000001</v>
      </c>
      <c r="S149" s="136">
        <v>0</v>
      </c>
      <c r="T149" s="137">
        <f>S149*H149</f>
        <v>0</v>
      </c>
      <c r="AR149" s="138" t="s">
        <v>160</v>
      </c>
      <c r="AT149" s="138" t="s">
        <v>155</v>
      </c>
      <c r="AU149" s="138" t="s">
        <v>85</v>
      </c>
      <c r="AY149" s="17" t="s">
        <v>153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7" t="s">
        <v>85</v>
      </c>
      <c r="BK149" s="139">
        <f>ROUND(I149*H149,2)</f>
        <v>0</v>
      </c>
      <c r="BL149" s="17" t="s">
        <v>160</v>
      </c>
      <c r="BM149" s="138" t="s">
        <v>248</v>
      </c>
    </row>
    <row r="150" spans="2:65" s="1" customFormat="1" hidden="1">
      <c r="B150" s="32"/>
      <c r="D150" s="140" t="s">
        <v>162</v>
      </c>
      <c r="F150" s="141" t="s">
        <v>249</v>
      </c>
      <c r="I150" s="142"/>
      <c r="L150" s="32"/>
      <c r="M150" s="143"/>
      <c r="T150" s="53"/>
      <c r="AT150" s="17" t="s">
        <v>162</v>
      </c>
      <c r="AU150" s="17" t="s">
        <v>85</v>
      </c>
    </row>
    <row r="151" spans="2:65" s="1" customFormat="1" ht="30" customHeight="1">
      <c r="B151" s="32"/>
      <c r="C151" s="127" t="s">
        <v>250</v>
      </c>
      <c r="D151" s="127" t="s">
        <v>155</v>
      </c>
      <c r="E151" s="128" t="s">
        <v>251</v>
      </c>
      <c r="F151" s="129" t="s">
        <v>252</v>
      </c>
      <c r="G151" s="130" t="s">
        <v>202</v>
      </c>
      <c r="H151" s="131">
        <v>12.4</v>
      </c>
      <c r="I151" s="132"/>
      <c r="J151" s="133">
        <f>ROUND(I151*H151,2)</f>
        <v>0</v>
      </c>
      <c r="K151" s="129" t="s">
        <v>159</v>
      </c>
      <c r="L151" s="32"/>
      <c r="M151" s="134" t="s">
        <v>19</v>
      </c>
      <c r="N151" s="135" t="s">
        <v>44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160</v>
      </c>
      <c r="AT151" s="138" t="s">
        <v>155</v>
      </c>
      <c r="AU151" s="138" t="s">
        <v>85</v>
      </c>
      <c r="AY151" s="17" t="s">
        <v>153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7" t="s">
        <v>85</v>
      </c>
      <c r="BK151" s="139">
        <f>ROUND(I151*H151,2)</f>
        <v>0</v>
      </c>
      <c r="BL151" s="17" t="s">
        <v>160</v>
      </c>
      <c r="BM151" s="138" t="s">
        <v>253</v>
      </c>
    </row>
    <row r="152" spans="2:65" s="1" customFormat="1" hidden="1">
      <c r="B152" s="32"/>
      <c r="D152" s="140" t="s">
        <v>162</v>
      </c>
      <c r="F152" s="141" t="s">
        <v>254</v>
      </c>
      <c r="I152" s="142"/>
      <c r="L152" s="32"/>
      <c r="M152" s="143"/>
      <c r="T152" s="53"/>
      <c r="AT152" s="17" t="s">
        <v>162</v>
      </c>
      <c r="AU152" s="17" t="s">
        <v>85</v>
      </c>
    </row>
    <row r="153" spans="2:65" s="1" customFormat="1" ht="19.899999999999999" customHeight="1">
      <c r="B153" s="32"/>
      <c r="C153" s="127" t="s">
        <v>255</v>
      </c>
      <c r="D153" s="127" t="s">
        <v>155</v>
      </c>
      <c r="E153" s="128" t="s">
        <v>256</v>
      </c>
      <c r="F153" s="129" t="s">
        <v>257</v>
      </c>
      <c r="G153" s="130" t="s">
        <v>177</v>
      </c>
      <c r="H153" s="131">
        <v>0.23</v>
      </c>
      <c r="I153" s="132"/>
      <c r="J153" s="133">
        <f>ROUND(I153*H153,2)</f>
        <v>0</v>
      </c>
      <c r="K153" s="129" t="s">
        <v>159</v>
      </c>
      <c r="L153" s="32"/>
      <c r="M153" s="134" t="s">
        <v>19</v>
      </c>
      <c r="N153" s="135" t="s">
        <v>44</v>
      </c>
      <c r="P153" s="136">
        <f>O153*H153</f>
        <v>0</v>
      </c>
      <c r="Q153" s="136">
        <v>1.04575</v>
      </c>
      <c r="R153" s="136">
        <f>Q153*H153</f>
        <v>0.2405225</v>
      </c>
      <c r="S153" s="136">
        <v>0</v>
      </c>
      <c r="T153" s="137">
        <f>S153*H153</f>
        <v>0</v>
      </c>
      <c r="AR153" s="138" t="s">
        <v>160</v>
      </c>
      <c r="AT153" s="138" t="s">
        <v>155</v>
      </c>
      <c r="AU153" s="138" t="s">
        <v>85</v>
      </c>
      <c r="AY153" s="17" t="s">
        <v>153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85</v>
      </c>
      <c r="BK153" s="139">
        <f>ROUND(I153*H153,2)</f>
        <v>0</v>
      </c>
      <c r="BL153" s="17" t="s">
        <v>160</v>
      </c>
      <c r="BM153" s="138" t="s">
        <v>258</v>
      </c>
    </row>
    <row r="154" spans="2:65" s="1" customFormat="1" hidden="1">
      <c r="B154" s="32"/>
      <c r="D154" s="140" t="s">
        <v>162</v>
      </c>
      <c r="F154" s="141" t="s">
        <v>259</v>
      </c>
      <c r="I154" s="142"/>
      <c r="L154" s="32"/>
      <c r="M154" s="143"/>
      <c r="T154" s="53"/>
      <c r="AT154" s="17" t="s">
        <v>162</v>
      </c>
      <c r="AU154" s="17" t="s">
        <v>85</v>
      </c>
    </row>
    <row r="155" spans="2:65" s="1" customFormat="1" ht="22.15" customHeight="1">
      <c r="B155" s="32"/>
      <c r="C155" s="127" t="s">
        <v>260</v>
      </c>
      <c r="D155" s="127" t="s">
        <v>155</v>
      </c>
      <c r="E155" s="128" t="s">
        <v>261</v>
      </c>
      <c r="F155" s="129" t="s">
        <v>262</v>
      </c>
      <c r="G155" s="130" t="s">
        <v>177</v>
      </c>
      <c r="H155" s="131">
        <v>7.7919999999999998</v>
      </c>
      <c r="I155" s="132"/>
      <c r="J155" s="133">
        <f>ROUND(I155*H155,2)</f>
        <v>0</v>
      </c>
      <c r="K155" s="129" t="s">
        <v>159</v>
      </c>
      <c r="L155" s="32"/>
      <c r="M155" s="134" t="s">
        <v>19</v>
      </c>
      <c r="N155" s="135" t="s">
        <v>44</v>
      </c>
      <c r="P155" s="136">
        <f>O155*H155</f>
        <v>0</v>
      </c>
      <c r="Q155" s="136">
        <v>1.7090000000000001E-2</v>
      </c>
      <c r="R155" s="136">
        <f>Q155*H155</f>
        <v>0.13316528</v>
      </c>
      <c r="S155" s="136">
        <v>0</v>
      </c>
      <c r="T155" s="137">
        <f>S155*H155</f>
        <v>0</v>
      </c>
      <c r="AR155" s="138" t="s">
        <v>160</v>
      </c>
      <c r="AT155" s="138" t="s">
        <v>155</v>
      </c>
      <c r="AU155" s="138" t="s">
        <v>85</v>
      </c>
      <c r="AY155" s="17" t="s">
        <v>153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7" t="s">
        <v>85</v>
      </c>
      <c r="BK155" s="139">
        <f>ROUND(I155*H155,2)</f>
        <v>0</v>
      </c>
      <c r="BL155" s="17" t="s">
        <v>160</v>
      </c>
      <c r="BM155" s="138" t="s">
        <v>263</v>
      </c>
    </row>
    <row r="156" spans="2:65" s="1" customFormat="1" hidden="1">
      <c r="B156" s="32"/>
      <c r="D156" s="140" t="s">
        <v>162</v>
      </c>
      <c r="F156" s="141" t="s">
        <v>264</v>
      </c>
      <c r="I156" s="142"/>
      <c r="L156" s="32"/>
      <c r="M156" s="143"/>
      <c r="T156" s="53"/>
      <c r="AT156" s="17" t="s">
        <v>162</v>
      </c>
      <c r="AU156" s="17" t="s">
        <v>85</v>
      </c>
    </row>
    <row r="157" spans="2:65" s="12" customFormat="1">
      <c r="B157" s="144"/>
      <c r="D157" s="145" t="s">
        <v>164</v>
      </c>
      <c r="E157" s="146" t="s">
        <v>19</v>
      </c>
      <c r="F157" s="147" t="s">
        <v>265</v>
      </c>
      <c r="H157" s="148">
        <v>7.7919999999999998</v>
      </c>
      <c r="I157" s="149"/>
      <c r="L157" s="144"/>
      <c r="M157" s="150"/>
      <c r="T157" s="151"/>
      <c r="AT157" s="146" t="s">
        <v>164</v>
      </c>
      <c r="AU157" s="146" t="s">
        <v>85</v>
      </c>
      <c r="AV157" s="12" t="s">
        <v>85</v>
      </c>
      <c r="AW157" s="12" t="s">
        <v>33</v>
      </c>
      <c r="AX157" s="12" t="s">
        <v>80</v>
      </c>
      <c r="AY157" s="146" t="s">
        <v>153</v>
      </c>
    </row>
    <row r="158" spans="2:65" s="1" customFormat="1" ht="14.45" customHeight="1">
      <c r="B158" s="32"/>
      <c r="C158" s="165" t="s">
        <v>266</v>
      </c>
      <c r="D158" s="165" t="s">
        <v>267</v>
      </c>
      <c r="E158" s="166" t="s">
        <v>268</v>
      </c>
      <c r="F158" s="167" t="s">
        <v>269</v>
      </c>
      <c r="G158" s="168" t="s">
        <v>177</v>
      </c>
      <c r="H158" s="169">
        <v>7.7919999999999998</v>
      </c>
      <c r="I158" s="170"/>
      <c r="J158" s="171">
        <f>ROUND(I158*H158,2)</f>
        <v>0</v>
      </c>
      <c r="K158" s="167" t="s">
        <v>159</v>
      </c>
      <c r="L158" s="172"/>
      <c r="M158" s="173" t="s">
        <v>19</v>
      </c>
      <c r="N158" s="174" t="s">
        <v>44</v>
      </c>
      <c r="P158" s="136">
        <f>O158*H158</f>
        <v>0</v>
      </c>
      <c r="Q158" s="136">
        <v>1</v>
      </c>
      <c r="R158" s="136">
        <f>Q158*H158</f>
        <v>7.7919999999999998</v>
      </c>
      <c r="S158" s="136">
        <v>0</v>
      </c>
      <c r="T158" s="137">
        <f>S158*H158</f>
        <v>0</v>
      </c>
      <c r="AR158" s="138" t="s">
        <v>270</v>
      </c>
      <c r="AT158" s="138" t="s">
        <v>267</v>
      </c>
      <c r="AU158" s="138" t="s">
        <v>85</v>
      </c>
      <c r="AY158" s="17" t="s">
        <v>153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85</v>
      </c>
      <c r="BK158" s="139">
        <f>ROUND(I158*H158,2)</f>
        <v>0</v>
      </c>
      <c r="BL158" s="17" t="s">
        <v>245</v>
      </c>
      <c r="BM158" s="138" t="s">
        <v>271</v>
      </c>
    </row>
    <row r="159" spans="2:65" s="1" customFormat="1" ht="22.15" customHeight="1">
      <c r="B159" s="32"/>
      <c r="C159" s="127" t="s">
        <v>7</v>
      </c>
      <c r="D159" s="127" t="s">
        <v>155</v>
      </c>
      <c r="E159" s="128" t="s">
        <v>272</v>
      </c>
      <c r="F159" s="129" t="s">
        <v>273</v>
      </c>
      <c r="G159" s="130" t="s">
        <v>202</v>
      </c>
      <c r="H159" s="131">
        <v>11.7</v>
      </c>
      <c r="I159" s="132"/>
      <c r="J159" s="133">
        <f>ROUND(I159*H159,2)</f>
        <v>0</v>
      </c>
      <c r="K159" s="129" t="s">
        <v>159</v>
      </c>
      <c r="L159" s="32"/>
      <c r="M159" s="134" t="s">
        <v>19</v>
      </c>
      <c r="N159" s="135" t="s">
        <v>44</v>
      </c>
      <c r="P159" s="136">
        <f>O159*H159</f>
        <v>0</v>
      </c>
      <c r="Q159" s="136">
        <v>8.0610000000000001E-2</v>
      </c>
      <c r="R159" s="136">
        <f>Q159*H159</f>
        <v>0.943137</v>
      </c>
      <c r="S159" s="136">
        <v>0</v>
      </c>
      <c r="T159" s="137">
        <f>S159*H159</f>
        <v>0</v>
      </c>
      <c r="AR159" s="138" t="s">
        <v>160</v>
      </c>
      <c r="AT159" s="138" t="s">
        <v>155</v>
      </c>
      <c r="AU159" s="138" t="s">
        <v>85</v>
      </c>
      <c r="AY159" s="17" t="s">
        <v>153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7" t="s">
        <v>85</v>
      </c>
      <c r="BK159" s="139">
        <f>ROUND(I159*H159,2)</f>
        <v>0</v>
      </c>
      <c r="BL159" s="17" t="s">
        <v>160</v>
      </c>
      <c r="BM159" s="138" t="s">
        <v>274</v>
      </c>
    </row>
    <row r="160" spans="2:65" s="1" customFormat="1" hidden="1">
      <c r="B160" s="32"/>
      <c r="D160" s="140" t="s">
        <v>162</v>
      </c>
      <c r="F160" s="141" t="s">
        <v>275</v>
      </c>
      <c r="I160" s="142"/>
      <c r="L160" s="32"/>
      <c r="M160" s="143"/>
      <c r="T160" s="53"/>
      <c r="AT160" s="17" t="s">
        <v>162</v>
      </c>
      <c r="AU160" s="17" t="s">
        <v>85</v>
      </c>
    </row>
    <row r="161" spans="2:65" s="12" customFormat="1">
      <c r="B161" s="144"/>
      <c r="D161" s="145" t="s">
        <v>164</v>
      </c>
      <c r="E161" s="146" t="s">
        <v>19</v>
      </c>
      <c r="F161" s="147" t="s">
        <v>276</v>
      </c>
      <c r="H161" s="148">
        <v>11.7</v>
      </c>
      <c r="I161" s="149"/>
      <c r="L161" s="144"/>
      <c r="M161" s="150"/>
      <c r="T161" s="151"/>
      <c r="AT161" s="146" t="s">
        <v>164</v>
      </c>
      <c r="AU161" s="146" t="s">
        <v>85</v>
      </c>
      <c r="AV161" s="12" t="s">
        <v>85</v>
      </c>
      <c r="AW161" s="12" t="s">
        <v>33</v>
      </c>
      <c r="AX161" s="12" t="s">
        <v>80</v>
      </c>
      <c r="AY161" s="146" t="s">
        <v>153</v>
      </c>
    </row>
    <row r="162" spans="2:65" s="1" customFormat="1" ht="22.15" customHeight="1">
      <c r="B162" s="32"/>
      <c r="C162" s="127" t="s">
        <v>277</v>
      </c>
      <c r="D162" s="127" t="s">
        <v>155</v>
      </c>
      <c r="E162" s="128" t="s">
        <v>278</v>
      </c>
      <c r="F162" s="129" t="s">
        <v>279</v>
      </c>
      <c r="G162" s="130" t="s">
        <v>202</v>
      </c>
      <c r="H162" s="131">
        <v>126.42100000000001</v>
      </c>
      <c r="I162" s="132"/>
      <c r="J162" s="133">
        <f>ROUND(I162*H162,2)</f>
        <v>0</v>
      </c>
      <c r="K162" s="129" t="s">
        <v>159</v>
      </c>
      <c r="L162" s="32"/>
      <c r="M162" s="134" t="s">
        <v>19</v>
      </c>
      <c r="N162" s="135" t="s">
        <v>44</v>
      </c>
      <c r="P162" s="136">
        <f>O162*H162</f>
        <v>0</v>
      </c>
      <c r="Q162" s="136">
        <v>5.8970000000000002E-2</v>
      </c>
      <c r="R162" s="136">
        <f>Q162*H162</f>
        <v>7.4550463700000007</v>
      </c>
      <c r="S162" s="136">
        <v>0</v>
      </c>
      <c r="T162" s="137">
        <f>S162*H162</f>
        <v>0</v>
      </c>
      <c r="AR162" s="138" t="s">
        <v>160</v>
      </c>
      <c r="AT162" s="138" t="s">
        <v>155</v>
      </c>
      <c r="AU162" s="138" t="s">
        <v>85</v>
      </c>
      <c r="AY162" s="17" t="s">
        <v>153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7" t="s">
        <v>85</v>
      </c>
      <c r="BK162" s="139">
        <f>ROUND(I162*H162,2)</f>
        <v>0</v>
      </c>
      <c r="BL162" s="17" t="s">
        <v>160</v>
      </c>
      <c r="BM162" s="138" t="s">
        <v>255</v>
      </c>
    </row>
    <row r="163" spans="2:65" s="1" customFormat="1" hidden="1">
      <c r="B163" s="32"/>
      <c r="D163" s="140" t="s">
        <v>162</v>
      </c>
      <c r="F163" s="141" t="s">
        <v>280</v>
      </c>
      <c r="I163" s="142"/>
      <c r="L163" s="32"/>
      <c r="M163" s="143"/>
      <c r="T163" s="53"/>
      <c r="AT163" s="17" t="s">
        <v>162</v>
      </c>
      <c r="AU163" s="17" t="s">
        <v>85</v>
      </c>
    </row>
    <row r="164" spans="2:65" s="14" customFormat="1">
      <c r="B164" s="159"/>
      <c r="D164" s="145" t="s">
        <v>164</v>
      </c>
      <c r="E164" s="160" t="s">
        <v>19</v>
      </c>
      <c r="F164" s="161" t="s">
        <v>281</v>
      </c>
      <c r="H164" s="160" t="s">
        <v>19</v>
      </c>
      <c r="I164" s="162"/>
      <c r="L164" s="159"/>
      <c r="M164" s="163"/>
      <c r="T164" s="164"/>
      <c r="AT164" s="160" t="s">
        <v>164</v>
      </c>
      <c r="AU164" s="160" t="s">
        <v>85</v>
      </c>
      <c r="AV164" s="14" t="s">
        <v>80</v>
      </c>
      <c r="AW164" s="14" t="s">
        <v>33</v>
      </c>
      <c r="AX164" s="14" t="s">
        <v>72</v>
      </c>
      <c r="AY164" s="160" t="s">
        <v>153</v>
      </c>
    </row>
    <row r="165" spans="2:65" s="12" customFormat="1">
      <c r="B165" s="144"/>
      <c r="D165" s="145" t="s">
        <v>164</v>
      </c>
      <c r="E165" s="146" t="s">
        <v>19</v>
      </c>
      <c r="F165" s="147" t="s">
        <v>282</v>
      </c>
      <c r="H165" s="148">
        <v>84</v>
      </c>
      <c r="I165" s="149"/>
      <c r="L165" s="144"/>
      <c r="M165" s="150"/>
      <c r="T165" s="151"/>
      <c r="AT165" s="146" t="s">
        <v>164</v>
      </c>
      <c r="AU165" s="146" t="s">
        <v>85</v>
      </c>
      <c r="AV165" s="12" t="s">
        <v>85</v>
      </c>
      <c r="AW165" s="12" t="s">
        <v>33</v>
      </c>
      <c r="AX165" s="12" t="s">
        <v>72</v>
      </c>
      <c r="AY165" s="146" t="s">
        <v>153</v>
      </c>
    </row>
    <row r="166" spans="2:65" s="14" customFormat="1">
      <c r="B166" s="159"/>
      <c r="D166" s="145" t="s">
        <v>164</v>
      </c>
      <c r="E166" s="160" t="s">
        <v>19</v>
      </c>
      <c r="F166" s="161" t="s">
        <v>283</v>
      </c>
      <c r="H166" s="160" t="s">
        <v>19</v>
      </c>
      <c r="I166" s="162"/>
      <c r="L166" s="159"/>
      <c r="M166" s="163"/>
      <c r="T166" s="164"/>
      <c r="AT166" s="160" t="s">
        <v>164</v>
      </c>
      <c r="AU166" s="160" t="s">
        <v>85</v>
      </c>
      <c r="AV166" s="14" t="s">
        <v>80</v>
      </c>
      <c r="AW166" s="14" t="s">
        <v>33</v>
      </c>
      <c r="AX166" s="14" t="s">
        <v>72</v>
      </c>
      <c r="AY166" s="160" t="s">
        <v>153</v>
      </c>
    </row>
    <row r="167" spans="2:65" s="12" customFormat="1">
      <c r="B167" s="144"/>
      <c r="D167" s="145" t="s">
        <v>164</v>
      </c>
      <c r="E167" s="146" t="s">
        <v>19</v>
      </c>
      <c r="F167" s="147" t="s">
        <v>284</v>
      </c>
      <c r="H167" s="148">
        <v>-17.372</v>
      </c>
      <c r="I167" s="149"/>
      <c r="L167" s="144"/>
      <c r="M167" s="150"/>
      <c r="T167" s="151"/>
      <c r="AT167" s="146" t="s">
        <v>164</v>
      </c>
      <c r="AU167" s="146" t="s">
        <v>85</v>
      </c>
      <c r="AV167" s="12" t="s">
        <v>85</v>
      </c>
      <c r="AW167" s="12" t="s">
        <v>33</v>
      </c>
      <c r="AX167" s="12" t="s">
        <v>72</v>
      </c>
      <c r="AY167" s="146" t="s">
        <v>153</v>
      </c>
    </row>
    <row r="168" spans="2:65" s="14" customFormat="1">
      <c r="B168" s="159"/>
      <c r="D168" s="145" t="s">
        <v>164</v>
      </c>
      <c r="E168" s="160" t="s">
        <v>19</v>
      </c>
      <c r="F168" s="161" t="s">
        <v>285</v>
      </c>
      <c r="H168" s="160" t="s">
        <v>19</v>
      </c>
      <c r="I168" s="162"/>
      <c r="L168" s="159"/>
      <c r="M168" s="163"/>
      <c r="T168" s="164"/>
      <c r="AT168" s="160" t="s">
        <v>164</v>
      </c>
      <c r="AU168" s="160" t="s">
        <v>85</v>
      </c>
      <c r="AV168" s="14" t="s">
        <v>80</v>
      </c>
      <c r="AW168" s="14" t="s">
        <v>33</v>
      </c>
      <c r="AX168" s="14" t="s">
        <v>72</v>
      </c>
      <c r="AY168" s="160" t="s">
        <v>153</v>
      </c>
    </row>
    <row r="169" spans="2:65" s="12" customFormat="1">
      <c r="B169" s="144"/>
      <c r="D169" s="145" t="s">
        <v>164</v>
      </c>
      <c r="E169" s="146" t="s">
        <v>19</v>
      </c>
      <c r="F169" s="147" t="s">
        <v>286</v>
      </c>
      <c r="H169" s="148">
        <v>77.165000000000006</v>
      </c>
      <c r="I169" s="149"/>
      <c r="L169" s="144"/>
      <c r="M169" s="150"/>
      <c r="T169" s="151"/>
      <c r="AT169" s="146" t="s">
        <v>164</v>
      </c>
      <c r="AU169" s="146" t="s">
        <v>85</v>
      </c>
      <c r="AV169" s="12" t="s">
        <v>85</v>
      </c>
      <c r="AW169" s="12" t="s">
        <v>33</v>
      </c>
      <c r="AX169" s="12" t="s">
        <v>72</v>
      </c>
      <c r="AY169" s="146" t="s">
        <v>153</v>
      </c>
    </row>
    <row r="170" spans="2:65" s="14" customFormat="1">
      <c r="B170" s="159"/>
      <c r="D170" s="145" t="s">
        <v>164</v>
      </c>
      <c r="E170" s="160" t="s">
        <v>19</v>
      </c>
      <c r="F170" s="161" t="s">
        <v>283</v>
      </c>
      <c r="H170" s="160" t="s">
        <v>19</v>
      </c>
      <c r="I170" s="162"/>
      <c r="L170" s="159"/>
      <c r="M170" s="163"/>
      <c r="T170" s="164"/>
      <c r="AT170" s="160" t="s">
        <v>164</v>
      </c>
      <c r="AU170" s="160" t="s">
        <v>85</v>
      </c>
      <c r="AV170" s="14" t="s">
        <v>80</v>
      </c>
      <c r="AW170" s="14" t="s">
        <v>33</v>
      </c>
      <c r="AX170" s="14" t="s">
        <v>72</v>
      </c>
      <c r="AY170" s="160" t="s">
        <v>153</v>
      </c>
    </row>
    <row r="171" spans="2:65" s="12" customFormat="1">
      <c r="B171" s="144"/>
      <c r="D171" s="145" t="s">
        <v>164</v>
      </c>
      <c r="E171" s="146" t="s">
        <v>19</v>
      </c>
      <c r="F171" s="147" t="s">
        <v>287</v>
      </c>
      <c r="H171" s="148">
        <v>-17.372</v>
      </c>
      <c r="I171" s="149"/>
      <c r="L171" s="144"/>
      <c r="M171" s="150"/>
      <c r="T171" s="151"/>
      <c r="AT171" s="146" t="s">
        <v>164</v>
      </c>
      <c r="AU171" s="146" t="s">
        <v>85</v>
      </c>
      <c r="AV171" s="12" t="s">
        <v>85</v>
      </c>
      <c r="AW171" s="12" t="s">
        <v>33</v>
      </c>
      <c r="AX171" s="12" t="s">
        <v>72</v>
      </c>
      <c r="AY171" s="146" t="s">
        <v>153</v>
      </c>
    </row>
    <row r="172" spans="2:65" s="13" customFormat="1">
      <c r="B172" s="152"/>
      <c r="D172" s="145" t="s">
        <v>164</v>
      </c>
      <c r="E172" s="153" t="s">
        <v>19</v>
      </c>
      <c r="F172" s="154" t="s">
        <v>198</v>
      </c>
      <c r="H172" s="155">
        <v>126.42100000000001</v>
      </c>
      <c r="I172" s="156"/>
      <c r="L172" s="152"/>
      <c r="M172" s="157"/>
      <c r="T172" s="158"/>
      <c r="AT172" s="153" t="s">
        <v>164</v>
      </c>
      <c r="AU172" s="153" t="s">
        <v>85</v>
      </c>
      <c r="AV172" s="13" t="s">
        <v>160</v>
      </c>
      <c r="AW172" s="13" t="s">
        <v>33</v>
      </c>
      <c r="AX172" s="13" t="s">
        <v>80</v>
      </c>
      <c r="AY172" s="153" t="s">
        <v>153</v>
      </c>
    </row>
    <row r="173" spans="2:65" s="1" customFormat="1" ht="22.15" customHeight="1">
      <c r="B173" s="32"/>
      <c r="C173" s="127" t="s">
        <v>288</v>
      </c>
      <c r="D173" s="127" t="s">
        <v>155</v>
      </c>
      <c r="E173" s="128" t="s">
        <v>289</v>
      </c>
      <c r="F173" s="129" t="s">
        <v>290</v>
      </c>
      <c r="G173" s="130" t="s">
        <v>202</v>
      </c>
      <c r="H173" s="131">
        <v>73.38</v>
      </c>
      <c r="I173" s="132"/>
      <c r="J173" s="133">
        <f>ROUND(I173*H173,2)</f>
        <v>0</v>
      </c>
      <c r="K173" s="129" t="s">
        <v>159</v>
      </c>
      <c r="L173" s="32"/>
      <c r="M173" s="134" t="s">
        <v>19</v>
      </c>
      <c r="N173" s="135" t="s">
        <v>44</v>
      </c>
      <c r="P173" s="136">
        <f>O173*H173</f>
        <v>0</v>
      </c>
      <c r="Q173" s="136">
        <v>7.571E-2</v>
      </c>
      <c r="R173" s="136">
        <f>Q173*H173</f>
        <v>5.5555997999999995</v>
      </c>
      <c r="S173" s="136">
        <v>0</v>
      </c>
      <c r="T173" s="137">
        <f>S173*H173</f>
        <v>0</v>
      </c>
      <c r="AR173" s="138" t="s">
        <v>160</v>
      </c>
      <c r="AT173" s="138" t="s">
        <v>155</v>
      </c>
      <c r="AU173" s="138" t="s">
        <v>85</v>
      </c>
      <c r="AY173" s="17" t="s">
        <v>153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85</v>
      </c>
      <c r="BK173" s="139">
        <f>ROUND(I173*H173,2)</f>
        <v>0</v>
      </c>
      <c r="BL173" s="17" t="s">
        <v>160</v>
      </c>
      <c r="BM173" s="138" t="s">
        <v>291</v>
      </c>
    </row>
    <row r="174" spans="2:65" s="1" customFormat="1" hidden="1">
      <c r="B174" s="32"/>
      <c r="D174" s="140" t="s">
        <v>162</v>
      </c>
      <c r="F174" s="141" t="s">
        <v>292</v>
      </c>
      <c r="I174" s="142"/>
      <c r="L174" s="32"/>
      <c r="M174" s="143"/>
      <c r="T174" s="53"/>
      <c r="AT174" s="17" t="s">
        <v>162</v>
      </c>
      <c r="AU174" s="17" t="s">
        <v>85</v>
      </c>
    </row>
    <row r="175" spans="2:65" s="14" customFormat="1">
      <c r="B175" s="159"/>
      <c r="D175" s="145" t="s">
        <v>164</v>
      </c>
      <c r="E175" s="160" t="s">
        <v>19</v>
      </c>
      <c r="F175" s="161" t="s">
        <v>281</v>
      </c>
      <c r="H175" s="160" t="s">
        <v>19</v>
      </c>
      <c r="I175" s="162"/>
      <c r="L175" s="159"/>
      <c r="M175" s="163"/>
      <c r="T175" s="164"/>
      <c r="AT175" s="160" t="s">
        <v>164</v>
      </c>
      <c r="AU175" s="160" t="s">
        <v>85</v>
      </c>
      <c r="AV175" s="14" t="s">
        <v>80</v>
      </c>
      <c r="AW175" s="14" t="s">
        <v>33</v>
      </c>
      <c r="AX175" s="14" t="s">
        <v>72</v>
      </c>
      <c r="AY175" s="160" t="s">
        <v>153</v>
      </c>
    </row>
    <row r="176" spans="2:65" s="12" customFormat="1">
      <c r="B176" s="144"/>
      <c r="D176" s="145" t="s">
        <v>164</v>
      </c>
      <c r="E176" s="146" t="s">
        <v>19</v>
      </c>
      <c r="F176" s="147" t="s">
        <v>293</v>
      </c>
      <c r="H176" s="148">
        <v>57.98</v>
      </c>
      <c r="I176" s="149"/>
      <c r="L176" s="144"/>
      <c r="M176" s="150"/>
      <c r="T176" s="151"/>
      <c r="AT176" s="146" t="s">
        <v>164</v>
      </c>
      <c r="AU176" s="146" t="s">
        <v>85</v>
      </c>
      <c r="AV176" s="12" t="s">
        <v>85</v>
      </c>
      <c r="AW176" s="12" t="s">
        <v>33</v>
      </c>
      <c r="AX176" s="12" t="s">
        <v>72</v>
      </c>
      <c r="AY176" s="146" t="s">
        <v>153</v>
      </c>
    </row>
    <row r="177" spans="2:65" s="14" customFormat="1">
      <c r="B177" s="159"/>
      <c r="D177" s="145" t="s">
        <v>164</v>
      </c>
      <c r="E177" s="160" t="s">
        <v>19</v>
      </c>
      <c r="F177" s="161" t="s">
        <v>285</v>
      </c>
      <c r="H177" s="160" t="s">
        <v>19</v>
      </c>
      <c r="I177" s="162"/>
      <c r="L177" s="159"/>
      <c r="M177" s="163"/>
      <c r="T177" s="164"/>
      <c r="AT177" s="160" t="s">
        <v>164</v>
      </c>
      <c r="AU177" s="160" t="s">
        <v>85</v>
      </c>
      <c r="AV177" s="14" t="s">
        <v>80</v>
      </c>
      <c r="AW177" s="14" t="s">
        <v>33</v>
      </c>
      <c r="AX177" s="14" t="s">
        <v>72</v>
      </c>
      <c r="AY177" s="160" t="s">
        <v>153</v>
      </c>
    </row>
    <row r="178" spans="2:65" s="12" customFormat="1">
      <c r="B178" s="144"/>
      <c r="D178" s="145" t="s">
        <v>164</v>
      </c>
      <c r="E178" s="146" t="s">
        <v>19</v>
      </c>
      <c r="F178" s="147" t="s">
        <v>294</v>
      </c>
      <c r="H178" s="148">
        <v>15.4</v>
      </c>
      <c r="I178" s="149"/>
      <c r="L178" s="144"/>
      <c r="M178" s="150"/>
      <c r="T178" s="151"/>
      <c r="AT178" s="146" t="s">
        <v>164</v>
      </c>
      <c r="AU178" s="146" t="s">
        <v>85</v>
      </c>
      <c r="AV178" s="12" t="s">
        <v>85</v>
      </c>
      <c r="AW178" s="12" t="s">
        <v>33</v>
      </c>
      <c r="AX178" s="12" t="s">
        <v>72</v>
      </c>
      <c r="AY178" s="146" t="s">
        <v>153</v>
      </c>
    </row>
    <row r="179" spans="2:65" s="13" customFormat="1">
      <c r="B179" s="152"/>
      <c r="D179" s="145" t="s">
        <v>164</v>
      </c>
      <c r="E179" s="153" t="s">
        <v>19</v>
      </c>
      <c r="F179" s="154" t="s">
        <v>198</v>
      </c>
      <c r="H179" s="155">
        <v>73.38</v>
      </c>
      <c r="I179" s="156"/>
      <c r="L179" s="152"/>
      <c r="M179" s="157"/>
      <c r="T179" s="158"/>
      <c r="AT179" s="153" t="s">
        <v>164</v>
      </c>
      <c r="AU179" s="153" t="s">
        <v>85</v>
      </c>
      <c r="AV179" s="13" t="s">
        <v>160</v>
      </c>
      <c r="AW179" s="13" t="s">
        <v>33</v>
      </c>
      <c r="AX179" s="13" t="s">
        <v>80</v>
      </c>
      <c r="AY179" s="153" t="s">
        <v>153</v>
      </c>
    </row>
    <row r="180" spans="2:65" s="11" customFormat="1" ht="22.9" customHeight="1">
      <c r="B180" s="115"/>
      <c r="D180" s="116" t="s">
        <v>71</v>
      </c>
      <c r="E180" s="125" t="s">
        <v>160</v>
      </c>
      <c r="F180" s="125" t="s">
        <v>295</v>
      </c>
      <c r="I180" s="118"/>
      <c r="J180" s="126">
        <f>BK180</f>
        <v>0</v>
      </c>
      <c r="L180" s="115"/>
      <c r="M180" s="120"/>
      <c r="P180" s="121">
        <f>SUM(P181:P196)</f>
        <v>0</v>
      </c>
      <c r="R180" s="121">
        <f>SUM(R181:R196)</f>
        <v>22.475975340000002</v>
      </c>
      <c r="T180" s="122">
        <f>SUM(T181:T196)</f>
        <v>0</v>
      </c>
      <c r="AR180" s="116" t="s">
        <v>80</v>
      </c>
      <c r="AT180" s="123" t="s">
        <v>71</v>
      </c>
      <c r="AU180" s="123" t="s">
        <v>80</v>
      </c>
      <c r="AY180" s="116" t="s">
        <v>153</v>
      </c>
      <c r="BK180" s="124">
        <f>SUM(BK181:BK196)</f>
        <v>0</v>
      </c>
    </row>
    <row r="181" spans="2:65" s="1" customFormat="1" ht="19.899999999999999" customHeight="1">
      <c r="B181" s="32"/>
      <c r="C181" s="127" t="s">
        <v>296</v>
      </c>
      <c r="D181" s="127" t="s">
        <v>155</v>
      </c>
      <c r="E181" s="128" t="s">
        <v>297</v>
      </c>
      <c r="F181" s="129" t="s">
        <v>298</v>
      </c>
      <c r="G181" s="130" t="s">
        <v>224</v>
      </c>
      <c r="H181" s="131">
        <v>66</v>
      </c>
      <c r="I181" s="132"/>
      <c r="J181" s="133">
        <f>ROUND(I181*H181,2)</f>
        <v>0</v>
      </c>
      <c r="K181" s="129" t="s">
        <v>159</v>
      </c>
      <c r="L181" s="32"/>
      <c r="M181" s="134" t="s">
        <v>19</v>
      </c>
      <c r="N181" s="135" t="s">
        <v>44</v>
      </c>
      <c r="P181" s="136">
        <f>O181*H181</f>
        <v>0</v>
      </c>
      <c r="Q181" s="136">
        <v>2.2780000000000002E-2</v>
      </c>
      <c r="R181" s="136">
        <f>Q181*H181</f>
        <v>1.5034800000000001</v>
      </c>
      <c r="S181" s="136">
        <v>0</v>
      </c>
      <c r="T181" s="137">
        <f>S181*H181</f>
        <v>0</v>
      </c>
      <c r="AR181" s="138" t="s">
        <v>160</v>
      </c>
      <c r="AT181" s="138" t="s">
        <v>155</v>
      </c>
      <c r="AU181" s="138" t="s">
        <v>85</v>
      </c>
      <c r="AY181" s="17" t="s">
        <v>153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85</v>
      </c>
      <c r="BK181" s="139">
        <f>ROUND(I181*H181,2)</f>
        <v>0</v>
      </c>
      <c r="BL181" s="17" t="s">
        <v>160</v>
      </c>
      <c r="BM181" s="138" t="s">
        <v>299</v>
      </c>
    </row>
    <row r="182" spans="2:65" s="1" customFormat="1" hidden="1">
      <c r="B182" s="32"/>
      <c r="D182" s="140" t="s">
        <v>162</v>
      </c>
      <c r="F182" s="141" t="s">
        <v>300</v>
      </c>
      <c r="I182" s="142"/>
      <c r="L182" s="32"/>
      <c r="M182" s="143"/>
      <c r="T182" s="53"/>
      <c r="AT182" s="17" t="s">
        <v>162</v>
      </c>
      <c r="AU182" s="17" t="s">
        <v>85</v>
      </c>
    </row>
    <row r="183" spans="2:65" s="12" customFormat="1">
      <c r="B183" s="144"/>
      <c r="D183" s="145" t="s">
        <v>164</v>
      </c>
      <c r="E183" s="146" t="s">
        <v>19</v>
      </c>
      <c r="F183" s="147" t="s">
        <v>301</v>
      </c>
      <c r="H183" s="148">
        <v>66</v>
      </c>
      <c r="I183" s="149"/>
      <c r="L183" s="144"/>
      <c r="M183" s="150"/>
      <c r="T183" s="151"/>
      <c r="AT183" s="146" t="s">
        <v>164</v>
      </c>
      <c r="AU183" s="146" t="s">
        <v>85</v>
      </c>
      <c r="AV183" s="12" t="s">
        <v>85</v>
      </c>
      <c r="AW183" s="12" t="s">
        <v>33</v>
      </c>
      <c r="AX183" s="12" t="s">
        <v>80</v>
      </c>
      <c r="AY183" s="146" t="s">
        <v>153</v>
      </c>
    </row>
    <row r="184" spans="2:65" s="1" customFormat="1" ht="14.45" customHeight="1">
      <c r="B184" s="32"/>
      <c r="C184" s="127" t="s">
        <v>302</v>
      </c>
      <c r="D184" s="127" t="s">
        <v>155</v>
      </c>
      <c r="E184" s="128" t="s">
        <v>303</v>
      </c>
      <c r="F184" s="129" t="s">
        <v>304</v>
      </c>
      <c r="G184" s="130" t="s">
        <v>158</v>
      </c>
      <c r="H184" s="131">
        <v>8.1270000000000007</v>
      </c>
      <c r="I184" s="132"/>
      <c r="J184" s="133">
        <f>ROUND(I184*H184,2)</f>
        <v>0</v>
      </c>
      <c r="K184" s="129" t="s">
        <v>159</v>
      </c>
      <c r="L184" s="32"/>
      <c r="M184" s="134" t="s">
        <v>19</v>
      </c>
      <c r="N184" s="135" t="s">
        <v>44</v>
      </c>
      <c r="P184" s="136">
        <f>O184*H184</f>
        <v>0</v>
      </c>
      <c r="Q184" s="136">
        <v>2.5019800000000001</v>
      </c>
      <c r="R184" s="136">
        <f>Q184*H184</f>
        <v>20.333591460000001</v>
      </c>
      <c r="S184" s="136">
        <v>0</v>
      </c>
      <c r="T184" s="137">
        <f>S184*H184</f>
        <v>0</v>
      </c>
      <c r="AR184" s="138" t="s">
        <v>160</v>
      </c>
      <c r="AT184" s="138" t="s">
        <v>155</v>
      </c>
      <c r="AU184" s="138" t="s">
        <v>85</v>
      </c>
      <c r="AY184" s="17" t="s">
        <v>153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85</v>
      </c>
      <c r="BK184" s="139">
        <f>ROUND(I184*H184,2)</f>
        <v>0</v>
      </c>
      <c r="BL184" s="17" t="s">
        <v>160</v>
      </c>
      <c r="BM184" s="138" t="s">
        <v>296</v>
      </c>
    </row>
    <row r="185" spans="2:65" s="1" customFormat="1" hidden="1">
      <c r="B185" s="32"/>
      <c r="D185" s="140" t="s">
        <v>162</v>
      </c>
      <c r="F185" s="141" t="s">
        <v>305</v>
      </c>
      <c r="I185" s="142"/>
      <c r="L185" s="32"/>
      <c r="M185" s="143"/>
      <c r="T185" s="53"/>
      <c r="AT185" s="17" t="s">
        <v>162</v>
      </c>
      <c r="AU185" s="17" t="s">
        <v>85</v>
      </c>
    </row>
    <row r="186" spans="2:65" s="12" customFormat="1">
      <c r="B186" s="144"/>
      <c r="D186" s="145" t="s">
        <v>164</v>
      </c>
      <c r="E186" s="146" t="s">
        <v>19</v>
      </c>
      <c r="F186" s="147" t="s">
        <v>306</v>
      </c>
      <c r="H186" s="148">
        <v>8.1270000000000007</v>
      </c>
      <c r="I186" s="149"/>
      <c r="L186" s="144"/>
      <c r="M186" s="150"/>
      <c r="T186" s="151"/>
      <c r="AT186" s="146" t="s">
        <v>164</v>
      </c>
      <c r="AU186" s="146" t="s">
        <v>85</v>
      </c>
      <c r="AV186" s="12" t="s">
        <v>85</v>
      </c>
      <c r="AW186" s="12" t="s">
        <v>33</v>
      </c>
      <c r="AX186" s="12" t="s">
        <v>80</v>
      </c>
      <c r="AY186" s="146" t="s">
        <v>153</v>
      </c>
    </row>
    <row r="187" spans="2:65" s="1" customFormat="1" ht="14.45" customHeight="1">
      <c r="B187" s="32"/>
      <c r="C187" s="127" t="s">
        <v>307</v>
      </c>
      <c r="D187" s="127" t="s">
        <v>155</v>
      </c>
      <c r="E187" s="128" t="s">
        <v>308</v>
      </c>
      <c r="F187" s="129" t="s">
        <v>309</v>
      </c>
      <c r="G187" s="130" t="s">
        <v>202</v>
      </c>
      <c r="H187" s="131">
        <v>18.059999999999999</v>
      </c>
      <c r="I187" s="132"/>
      <c r="J187" s="133">
        <f>ROUND(I187*H187,2)</f>
        <v>0</v>
      </c>
      <c r="K187" s="129" t="s">
        <v>159</v>
      </c>
      <c r="L187" s="32"/>
      <c r="M187" s="134" t="s">
        <v>19</v>
      </c>
      <c r="N187" s="135" t="s">
        <v>44</v>
      </c>
      <c r="P187" s="136">
        <f>O187*H187</f>
        <v>0</v>
      </c>
      <c r="Q187" s="136">
        <v>5.7600000000000004E-3</v>
      </c>
      <c r="R187" s="136">
        <f>Q187*H187</f>
        <v>0.1040256</v>
      </c>
      <c r="S187" s="136">
        <v>0</v>
      </c>
      <c r="T187" s="137">
        <f>S187*H187</f>
        <v>0</v>
      </c>
      <c r="AR187" s="138" t="s">
        <v>160</v>
      </c>
      <c r="AT187" s="138" t="s">
        <v>155</v>
      </c>
      <c r="AU187" s="138" t="s">
        <v>85</v>
      </c>
      <c r="AY187" s="17" t="s">
        <v>153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7" t="s">
        <v>85</v>
      </c>
      <c r="BK187" s="139">
        <f>ROUND(I187*H187,2)</f>
        <v>0</v>
      </c>
      <c r="BL187" s="17" t="s">
        <v>160</v>
      </c>
      <c r="BM187" s="138" t="s">
        <v>307</v>
      </c>
    </row>
    <row r="188" spans="2:65" s="1" customFormat="1" hidden="1">
      <c r="B188" s="32"/>
      <c r="D188" s="140" t="s">
        <v>162</v>
      </c>
      <c r="F188" s="141" t="s">
        <v>310</v>
      </c>
      <c r="I188" s="142"/>
      <c r="L188" s="32"/>
      <c r="M188" s="143"/>
      <c r="T188" s="53"/>
      <c r="AT188" s="17" t="s">
        <v>162</v>
      </c>
      <c r="AU188" s="17" t="s">
        <v>85</v>
      </c>
    </row>
    <row r="189" spans="2:65" s="12" customFormat="1">
      <c r="B189" s="144"/>
      <c r="D189" s="145" t="s">
        <v>164</v>
      </c>
      <c r="E189" s="146" t="s">
        <v>19</v>
      </c>
      <c r="F189" s="147" t="s">
        <v>311</v>
      </c>
      <c r="H189" s="148">
        <v>18.059999999999999</v>
      </c>
      <c r="I189" s="149"/>
      <c r="L189" s="144"/>
      <c r="M189" s="150"/>
      <c r="T189" s="151"/>
      <c r="AT189" s="146" t="s">
        <v>164</v>
      </c>
      <c r="AU189" s="146" t="s">
        <v>85</v>
      </c>
      <c r="AV189" s="12" t="s">
        <v>85</v>
      </c>
      <c r="AW189" s="12" t="s">
        <v>33</v>
      </c>
      <c r="AX189" s="12" t="s">
        <v>80</v>
      </c>
      <c r="AY189" s="146" t="s">
        <v>153</v>
      </c>
    </row>
    <row r="190" spans="2:65" s="1" customFormat="1" ht="14.45" customHeight="1">
      <c r="B190" s="32"/>
      <c r="C190" s="127" t="s">
        <v>312</v>
      </c>
      <c r="D190" s="127" t="s">
        <v>155</v>
      </c>
      <c r="E190" s="128" t="s">
        <v>313</v>
      </c>
      <c r="F190" s="129" t="s">
        <v>314</v>
      </c>
      <c r="G190" s="130" t="s">
        <v>202</v>
      </c>
      <c r="H190" s="131">
        <v>18.059999999999999</v>
      </c>
      <c r="I190" s="132"/>
      <c r="J190" s="133">
        <f>ROUND(I190*H190,2)</f>
        <v>0</v>
      </c>
      <c r="K190" s="129" t="s">
        <v>159</v>
      </c>
      <c r="L190" s="32"/>
      <c r="M190" s="134" t="s">
        <v>19</v>
      </c>
      <c r="N190" s="135" t="s">
        <v>44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160</v>
      </c>
      <c r="AT190" s="138" t="s">
        <v>155</v>
      </c>
      <c r="AU190" s="138" t="s">
        <v>85</v>
      </c>
      <c r="AY190" s="17" t="s">
        <v>153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85</v>
      </c>
      <c r="BK190" s="139">
        <f>ROUND(I190*H190,2)</f>
        <v>0</v>
      </c>
      <c r="BL190" s="17" t="s">
        <v>160</v>
      </c>
      <c r="BM190" s="138" t="s">
        <v>315</v>
      </c>
    </row>
    <row r="191" spans="2:65" s="1" customFormat="1" hidden="1">
      <c r="B191" s="32"/>
      <c r="D191" s="140" t="s">
        <v>162</v>
      </c>
      <c r="F191" s="141" t="s">
        <v>316</v>
      </c>
      <c r="I191" s="142"/>
      <c r="L191" s="32"/>
      <c r="M191" s="143"/>
      <c r="T191" s="53"/>
      <c r="AT191" s="17" t="s">
        <v>162</v>
      </c>
      <c r="AU191" s="17" t="s">
        <v>85</v>
      </c>
    </row>
    <row r="192" spans="2:65" s="1" customFormat="1" ht="14.45" customHeight="1">
      <c r="B192" s="32"/>
      <c r="C192" s="127" t="s">
        <v>315</v>
      </c>
      <c r="D192" s="127" t="s">
        <v>155</v>
      </c>
      <c r="E192" s="128" t="s">
        <v>317</v>
      </c>
      <c r="F192" s="129" t="s">
        <v>318</v>
      </c>
      <c r="G192" s="130" t="s">
        <v>177</v>
      </c>
      <c r="H192" s="131">
        <v>0.50800000000000001</v>
      </c>
      <c r="I192" s="132"/>
      <c r="J192" s="133">
        <f>ROUND(I192*H192,2)</f>
        <v>0</v>
      </c>
      <c r="K192" s="129" t="s">
        <v>159</v>
      </c>
      <c r="L192" s="32"/>
      <c r="M192" s="134" t="s">
        <v>19</v>
      </c>
      <c r="N192" s="135" t="s">
        <v>44</v>
      </c>
      <c r="P192" s="136">
        <f>O192*H192</f>
        <v>0</v>
      </c>
      <c r="Q192" s="136">
        <v>1.05291</v>
      </c>
      <c r="R192" s="136">
        <f>Q192*H192</f>
        <v>0.53487828000000004</v>
      </c>
      <c r="S192" s="136">
        <v>0</v>
      </c>
      <c r="T192" s="137">
        <f>S192*H192</f>
        <v>0</v>
      </c>
      <c r="AR192" s="138" t="s">
        <v>160</v>
      </c>
      <c r="AT192" s="138" t="s">
        <v>155</v>
      </c>
      <c r="AU192" s="138" t="s">
        <v>85</v>
      </c>
      <c r="AY192" s="17" t="s">
        <v>153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85</v>
      </c>
      <c r="BK192" s="139">
        <f>ROUND(I192*H192,2)</f>
        <v>0</v>
      </c>
      <c r="BL192" s="17" t="s">
        <v>160</v>
      </c>
      <c r="BM192" s="138" t="s">
        <v>319</v>
      </c>
    </row>
    <row r="193" spans="2:65" s="1" customFormat="1" hidden="1">
      <c r="B193" s="32"/>
      <c r="D193" s="140" t="s">
        <v>162</v>
      </c>
      <c r="F193" s="141" t="s">
        <v>320</v>
      </c>
      <c r="I193" s="142"/>
      <c r="L193" s="32"/>
      <c r="M193" s="143"/>
      <c r="T193" s="53"/>
      <c r="AT193" s="17" t="s">
        <v>162</v>
      </c>
      <c r="AU193" s="17" t="s">
        <v>85</v>
      </c>
    </row>
    <row r="194" spans="2:65" s="12" customFormat="1">
      <c r="B194" s="144"/>
      <c r="D194" s="145" t="s">
        <v>164</v>
      </c>
      <c r="E194" s="146" t="s">
        <v>19</v>
      </c>
      <c r="F194" s="147" t="s">
        <v>321</v>
      </c>
      <c r="H194" s="148">
        <v>0.14399999999999999</v>
      </c>
      <c r="I194" s="149"/>
      <c r="L194" s="144"/>
      <c r="M194" s="150"/>
      <c r="T194" s="151"/>
      <c r="AT194" s="146" t="s">
        <v>164</v>
      </c>
      <c r="AU194" s="146" t="s">
        <v>85</v>
      </c>
      <c r="AV194" s="12" t="s">
        <v>85</v>
      </c>
      <c r="AW194" s="12" t="s">
        <v>33</v>
      </c>
      <c r="AX194" s="12" t="s">
        <v>72</v>
      </c>
      <c r="AY194" s="146" t="s">
        <v>153</v>
      </c>
    </row>
    <row r="195" spans="2:65" s="12" customFormat="1">
      <c r="B195" s="144"/>
      <c r="D195" s="145" t="s">
        <v>164</v>
      </c>
      <c r="E195" s="146" t="s">
        <v>19</v>
      </c>
      <c r="F195" s="147" t="s">
        <v>322</v>
      </c>
      <c r="H195" s="148">
        <v>0.36399999999999999</v>
      </c>
      <c r="I195" s="149"/>
      <c r="L195" s="144"/>
      <c r="M195" s="150"/>
      <c r="T195" s="151"/>
      <c r="AT195" s="146" t="s">
        <v>164</v>
      </c>
      <c r="AU195" s="146" t="s">
        <v>85</v>
      </c>
      <c r="AV195" s="12" t="s">
        <v>85</v>
      </c>
      <c r="AW195" s="12" t="s">
        <v>33</v>
      </c>
      <c r="AX195" s="12" t="s">
        <v>72</v>
      </c>
      <c r="AY195" s="146" t="s">
        <v>153</v>
      </c>
    </row>
    <row r="196" spans="2:65" s="13" customFormat="1">
      <c r="B196" s="152"/>
      <c r="D196" s="145" t="s">
        <v>164</v>
      </c>
      <c r="E196" s="153" t="s">
        <v>19</v>
      </c>
      <c r="F196" s="154" t="s">
        <v>198</v>
      </c>
      <c r="H196" s="155">
        <v>0.50800000000000001</v>
      </c>
      <c r="I196" s="156"/>
      <c r="L196" s="152"/>
      <c r="M196" s="157"/>
      <c r="T196" s="158"/>
      <c r="AT196" s="153" t="s">
        <v>164</v>
      </c>
      <c r="AU196" s="153" t="s">
        <v>85</v>
      </c>
      <c r="AV196" s="13" t="s">
        <v>160</v>
      </c>
      <c r="AW196" s="13" t="s">
        <v>33</v>
      </c>
      <c r="AX196" s="13" t="s">
        <v>80</v>
      </c>
      <c r="AY196" s="153" t="s">
        <v>153</v>
      </c>
    </row>
    <row r="197" spans="2:65" s="11" customFormat="1" ht="22.9" customHeight="1">
      <c r="B197" s="115"/>
      <c r="D197" s="116" t="s">
        <v>71</v>
      </c>
      <c r="E197" s="125" t="s">
        <v>181</v>
      </c>
      <c r="F197" s="125" t="s">
        <v>323</v>
      </c>
      <c r="I197" s="118"/>
      <c r="J197" s="126">
        <f>BK197</f>
        <v>0</v>
      </c>
      <c r="L197" s="115"/>
      <c r="M197" s="120"/>
      <c r="P197" s="121">
        <f>SUM(P198:P203)</f>
        <v>0</v>
      </c>
      <c r="R197" s="121">
        <f>SUM(R198:R203)</f>
        <v>3.0405600000000002</v>
      </c>
      <c r="T197" s="122">
        <f>SUM(T198:T203)</f>
        <v>0</v>
      </c>
      <c r="AR197" s="116" t="s">
        <v>80</v>
      </c>
      <c r="AT197" s="123" t="s">
        <v>71</v>
      </c>
      <c r="AU197" s="123" t="s">
        <v>80</v>
      </c>
      <c r="AY197" s="116" t="s">
        <v>153</v>
      </c>
      <c r="BK197" s="124">
        <f>SUM(BK198:BK203)</f>
        <v>0</v>
      </c>
    </row>
    <row r="198" spans="2:65" s="1" customFormat="1" ht="22.15" customHeight="1">
      <c r="B198" s="32"/>
      <c r="C198" s="127" t="s">
        <v>324</v>
      </c>
      <c r="D198" s="127" t="s">
        <v>155</v>
      </c>
      <c r="E198" s="128" t="s">
        <v>325</v>
      </c>
      <c r="F198" s="129" t="s">
        <v>326</v>
      </c>
      <c r="G198" s="130" t="s">
        <v>202</v>
      </c>
      <c r="H198" s="131">
        <v>15.45</v>
      </c>
      <c r="I198" s="132"/>
      <c r="J198" s="133">
        <f>ROUND(I198*H198,2)</f>
        <v>0</v>
      </c>
      <c r="K198" s="129" t="s">
        <v>159</v>
      </c>
      <c r="L198" s="32"/>
      <c r="M198" s="134" t="s">
        <v>19</v>
      </c>
      <c r="N198" s="135" t="s">
        <v>44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160</v>
      </c>
      <c r="AT198" s="138" t="s">
        <v>155</v>
      </c>
      <c r="AU198" s="138" t="s">
        <v>85</v>
      </c>
      <c r="AY198" s="17" t="s">
        <v>153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7" t="s">
        <v>85</v>
      </c>
      <c r="BK198" s="139">
        <f>ROUND(I198*H198,2)</f>
        <v>0</v>
      </c>
      <c r="BL198" s="17" t="s">
        <v>160</v>
      </c>
      <c r="BM198" s="138" t="s">
        <v>327</v>
      </c>
    </row>
    <row r="199" spans="2:65" s="1" customFormat="1" hidden="1">
      <c r="B199" s="32"/>
      <c r="D199" s="140" t="s">
        <v>162</v>
      </c>
      <c r="F199" s="141" t="s">
        <v>328</v>
      </c>
      <c r="I199" s="142"/>
      <c r="L199" s="32"/>
      <c r="M199" s="143"/>
      <c r="T199" s="53"/>
      <c r="AT199" s="17" t="s">
        <v>162</v>
      </c>
      <c r="AU199" s="17" t="s">
        <v>85</v>
      </c>
    </row>
    <row r="200" spans="2:65" s="1" customFormat="1" ht="34.9" customHeight="1">
      <c r="B200" s="32"/>
      <c r="C200" s="127" t="s">
        <v>319</v>
      </c>
      <c r="D200" s="127" t="s">
        <v>155</v>
      </c>
      <c r="E200" s="128" t="s">
        <v>329</v>
      </c>
      <c r="F200" s="129" t="s">
        <v>330</v>
      </c>
      <c r="G200" s="130" t="s">
        <v>202</v>
      </c>
      <c r="H200" s="131">
        <v>15.45</v>
      </c>
      <c r="I200" s="132"/>
      <c r="J200" s="133">
        <f>ROUND(I200*H200,2)</f>
        <v>0</v>
      </c>
      <c r="K200" s="129" t="s">
        <v>159</v>
      </c>
      <c r="L200" s="32"/>
      <c r="M200" s="134" t="s">
        <v>19</v>
      </c>
      <c r="N200" s="135" t="s">
        <v>44</v>
      </c>
      <c r="P200" s="136">
        <f>O200*H200</f>
        <v>0</v>
      </c>
      <c r="Q200" s="136">
        <v>8.8800000000000004E-2</v>
      </c>
      <c r="R200" s="136">
        <f>Q200*H200</f>
        <v>1.3719600000000001</v>
      </c>
      <c r="S200" s="136">
        <v>0</v>
      </c>
      <c r="T200" s="137">
        <f>S200*H200</f>
        <v>0</v>
      </c>
      <c r="AR200" s="138" t="s">
        <v>160</v>
      </c>
      <c r="AT200" s="138" t="s">
        <v>155</v>
      </c>
      <c r="AU200" s="138" t="s">
        <v>85</v>
      </c>
      <c r="AY200" s="17" t="s">
        <v>153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85</v>
      </c>
      <c r="BK200" s="139">
        <f>ROUND(I200*H200,2)</f>
        <v>0</v>
      </c>
      <c r="BL200" s="17" t="s">
        <v>160</v>
      </c>
      <c r="BM200" s="138" t="s">
        <v>331</v>
      </c>
    </row>
    <row r="201" spans="2:65" s="1" customFormat="1" hidden="1">
      <c r="B201" s="32"/>
      <c r="D201" s="140" t="s">
        <v>162</v>
      </c>
      <c r="F201" s="141" t="s">
        <v>332</v>
      </c>
      <c r="I201" s="142"/>
      <c r="L201" s="32"/>
      <c r="M201" s="143"/>
      <c r="T201" s="53"/>
      <c r="AT201" s="17" t="s">
        <v>162</v>
      </c>
      <c r="AU201" s="17" t="s">
        <v>85</v>
      </c>
    </row>
    <row r="202" spans="2:65" s="12" customFormat="1">
      <c r="B202" s="144"/>
      <c r="D202" s="145" t="s">
        <v>164</v>
      </c>
      <c r="E202" s="146" t="s">
        <v>19</v>
      </c>
      <c r="F202" s="147" t="s">
        <v>333</v>
      </c>
      <c r="H202" s="148">
        <v>15.45</v>
      </c>
      <c r="I202" s="149"/>
      <c r="L202" s="144"/>
      <c r="M202" s="150"/>
      <c r="T202" s="151"/>
      <c r="AT202" s="146" t="s">
        <v>164</v>
      </c>
      <c r="AU202" s="146" t="s">
        <v>85</v>
      </c>
      <c r="AV202" s="12" t="s">
        <v>85</v>
      </c>
      <c r="AW202" s="12" t="s">
        <v>33</v>
      </c>
      <c r="AX202" s="12" t="s">
        <v>80</v>
      </c>
      <c r="AY202" s="146" t="s">
        <v>153</v>
      </c>
    </row>
    <row r="203" spans="2:65" s="1" customFormat="1" ht="14.45" customHeight="1">
      <c r="B203" s="32"/>
      <c r="C203" s="165" t="s">
        <v>334</v>
      </c>
      <c r="D203" s="165" t="s">
        <v>267</v>
      </c>
      <c r="E203" s="166" t="s">
        <v>335</v>
      </c>
      <c r="F203" s="167" t="s">
        <v>336</v>
      </c>
      <c r="G203" s="168" t="s">
        <v>202</v>
      </c>
      <c r="H203" s="169">
        <v>15.45</v>
      </c>
      <c r="I203" s="170"/>
      <c r="J203" s="171">
        <f>ROUND(I203*H203,2)</f>
        <v>0</v>
      </c>
      <c r="K203" s="167" t="s">
        <v>159</v>
      </c>
      <c r="L203" s="172"/>
      <c r="M203" s="173" t="s">
        <v>19</v>
      </c>
      <c r="N203" s="174" t="s">
        <v>44</v>
      </c>
      <c r="P203" s="136">
        <f>O203*H203</f>
        <v>0</v>
      </c>
      <c r="Q203" s="136">
        <v>0.108</v>
      </c>
      <c r="R203" s="136">
        <f>Q203*H203</f>
        <v>1.6685999999999999</v>
      </c>
      <c r="S203" s="136">
        <v>0</v>
      </c>
      <c r="T203" s="137">
        <f>S203*H203</f>
        <v>0</v>
      </c>
      <c r="AR203" s="138" t="s">
        <v>199</v>
      </c>
      <c r="AT203" s="138" t="s">
        <v>267</v>
      </c>
      <c r="AU203" s="138" t="s">
        <v>85</v>
      </c>
      <c r="AY203" s="17" t="s">
        <v>153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7" t="s">
        <v>85</v>
      </c>
      <c r="BK203" s="139">
        <f>ROUND(I203*H203,2)</f>
        <v>0</v>
      </c>
      <c r="BL203" s="17" t="s">
        <v>160</v>
      </c>
      <c r="BM203" s="138" t="s">
        <v>337</v>
      </c>
    </row>
    <row r="204" spans="2:65" s="11" customFormat="1" ht="22.9" customHeight="1">
      <c r="B204" s="115"/>
      <c r="D204" s="116" t="s">
        <v>71</v>
      </c>
      <c r="E204" s="125" t="s">
        <v>186</v>
      </c>
      <c r="F204" s="125" t="s">
        <v>338</v>
      </c>
      <c r="I204" s="118"/>
      <c r="J204" s="126">
        <f>BK204</f>
        <v>0</v>
      </c>
      <c r="L204" s="115"/>
      <c r="M204" s="120"/>
      <c r="P204" s="121">
        <f>SUM(P205:P428)</f>
        <v>0</v>
      </c>
      <c r="R204" s="121">
        <f>SUM(R205:R428)</f>
        <v>71.220027919999993</v>
      </c>
      <c r="T204" s="122">
        <f>SUM(T205:T428)</f>
        <v>0</v>
      </c>
      <c r="AR204" s="116" t="s">
        <v>80</v>
      </c>
      <c r="AT204" s="123" t="s">
        <v>71</v>
      </c>
      <c r="AU204" s="123" t="s">
        <v>80</v>
      </c>
      <c r="AY204" s="116" t="s">
        <v>153</v>
      </c>
      <c r="BK204" s="124">
        <f>SUM(BK205:BK428)</f>
        <v>0</v>
      </c>
    </row>
    <row r="205" spans="2:65" s="1" customFormat="1" ht="14.45" customHeight="1">
      <c r="B205" s="32"/>
      <c r="C205" s="127" t="s">
        <v>270</v>
      </c>
      <c r="D205" s="127" t="s">
        <v>155</v>
      </c>
      <c r="E205" s="128" t="s">
        <v>339</v>
      </c>
      <c r="F205" s="129" t="s">
        <v>340</v>
      </c>
      <c r="G205" s="130" t="s">
        <v>202</v>
      </c>
      <c r="H205" s="131">
        <v>330.55500000000001</v>
      </c>
      <c r="I205" s="132"/>
      <c r="J205" s="133">
        <f>ROUND(I205*H205,2)</f>
        <v>0</v>
      </c>
      <c r="K205" s="129" t="s">
        <v>159</v>
      </c>
      <c r="L205" s="32"/>
      <c r="M205" s="134" t="s">
        <v>19</v>
      </c>
      <c r="N205" s="135" t="s">
        <v>44</v>
      </c>
      <c r="P205" s="136">
        <f>O205*H205</f>
        <v>0</v>
      </c>
      <c r="Q205" s="136">
        <v>4.0000000000000001E-3</v>
      </c>
      <c r="R205" s="136">
        <f>Q205*H205</f>
        <v>1.32222</v>
      </c>
      <c r="S205" s="136">
        <v>0</v>
      </c>
      <c r="T205" s="137">
        <f>S205*H205</f>
        <v>0</v>
      </c>
      <c r="AR205" s="138" t="s">
        <v>160</v>
      </c>
      <c r="AT205" s="138" t="s">
        <v>155</v>
      </c>
      <c r="AU205" s="138" t="s">
        <v>85</v>
      </c>
      <c r="AY205" s="17" t="s">
        <v>153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85</v>
      </c>
      <c r="BK205" s="139">
        <f>ROUND(I205*H205,2)</f>
        <v>0</v>
      </c>
      <c r="BL205" s="17" t="s">
        <v>160</v>
      </c>
      <c r="BM205" s="138" t="s">
        <v>270</v>
      </c>
    </row>
    <row r="206" spans="2:65" s="1" customFormat="1" hidden="1">
      <c r="B206" s="32"/>
      <c r="D206" s="140" t="s">
        <v>162</v>
      </c>
      <c r="F206" s="141" t="s">
        <v>341</v>
      </c>
      <c r="I206" s="142"/>
      <c r="L206" s="32"/>
      <c r="M206" s="143"/>
      <c r="T206" s="53"/>
      <c r="AT206" s="17" t="s">
        <v>162</v>
      </c>
      <c r="AU206" s="17" t="s">
        <v>85</v>
      </c>
    </row>
    <row r="207" spans="2:65" s="14" customFormat="1">
      <c r="B207" s="159"/>
      <c r="D207" s="145" t="s">
        <v>164</v>
      </c>
      <c r="E207" s="160" t="s">
        <v>19</v>
      </c>
      <c r="F207" s="161" t="s">
        <v>342</v>
      </c>
      <c r="H207" s="160" t="s">
        <v>19</v>
      </c>
      <c r="I207" s="162"/>
      <c r="L207" s="159"/>
      <c r="M207" s="163"/>
      <c r="T207" s="164"/>
      <c r="AT207" s="160" t="s">
        <v>164</v>
      </c>
      <c r="AU207" s="160" t="s">
        <v>85</v>
      </c>
      <c r="AV207" s="14" t="s">
        <v>80</v>
      </c>
      <c r="AW207" s="14" t="s">
        <v>33</v>
      </c>
      <c r="AX207" s="14" t="s">
        <v>72</v>
      </c>
      <c r="AY207" s="160" t="s">
        <v>153</v>
      </c>
    </row>
    <row r="208" spans="2:65" s="12" customFormat="1">
      <c r="B208" s="144"/>
      <c r="D208" s="145" t="s">
        <v>164</v>
      </c>
      <c r="E208" s="146" t="s">
        <v>19</v>
      </c>
      <c r="F208" s="147" t="s">
        <v>343</v>
      </c>
      <c r="H208" s="148">
        <v>141.47999999999999</v>
      </c>
      <c r="I208" s="149"/>
      <c r="L208" s="144"/>
      <c r="M208" s="150"/>
      <c r="T208" s="151"/>
      <c r="AT208" s="146" t="s">
        <v>164</v>
      </c>
      <c r="AU208" s="146" t="s">
        <v>85</v>
      </c>
      <c r="AV208" s="12" t="s">
        <v>85</v>
      </c>
      <c r="AW208" s="12" t="s">
        <v>33</v>
      </c>
      <c r="AX208" s="12" t="s">
        <v>72</v>
      </c>
      <c r="AY208" s="146" t="s">
        <v>153</v>
      </c>
    </row>
    <row r="209" spans="2:65" s="14" customFormat="1">
      <c r="B209" s="159"/>
      <c r="D209" s="145" t="s">
        <v>164</v>
      </c>
      <c r="E209" s="160" t="s">
        <v>19</v>
      </c>
      <c r="F209" s="161" t="s">
        <v>344</v>
      </c>
      <c r="H209" s="160" t="s">
        <v>19</v>
      </c>
      <c r="I209" s="162"/>
      <c r="L209" s="159"/>
      <c r="M209" s="163"/>
      <c r="T209" s="164"/>
      <c r="AT209" s="160" t="s">
        <v>164</v>
      </c>
      <c r="AU209" s="160" t="s">
        <v>85</v>
      </c>
      <c r="AV209" s="14" t="s">
        <v>80</v>
      </c>
      <c r="AW209" s="14" t="s">
        <v>33</v>
      </c>
      <c r="AX209" s="14" t="s">
        <v>72</v>
      </c>
      <c r="AY209" s="160" t="s">
        <v>153</v>
      </c>
    </row>
    <row r="210" spans="2:65" s="12" customFormat="1">
      <c r="B210" s="144"/>
      <c r="D210" s="145" t="s">
        <v>164</v>
      </c>
      <c r="E210" s="146" t="s">
        <v>19</v>
      </c>
      <c r="F210" s="147" t="s">
        <v>345</v>
      </c>
      <c r="H210" s="148">
        <v>147.38</v>
      </c>
      <c r="I210" s="149"/>
      <c r="L210" s="144"/>
      <c r="M210" s="150"/>
      <c r="T210" s="151"/>
      <c r="AT210" s="146" t="s">
        <v>164</v>
      </c>
      <c r="AU210" s="146" t="s">
        <v>85</v>
      </c>
      <c r="AV210" s="12" t="s">
        <v>85</v>
      </c>
      <c r="AW210" s="12" t="s">
        <v>33</v>
      </c>
      <c r="AX210" s="12" t="s">
        <v>72</v>
      </c>
      <c r="AY210" s="146" t="s">
        <v>153</v>
      </c>
    </row>
    <row r="211" spans="2:65" s="14" customFormat="1">
      <c r="B211" s="159"/>
      <c r="D211" s="145" t="s">
        <v>164</v>
      </c>
      <c r="E211" s="160" t="s">
        <v>19</v>
      </c>
      <c r="F211" s="161" t="s">
        <v>346</v>
      </c>
      <c r="H211" s="160" t="s">
        <v>19</v>
      </c>
      <c r="I211" s="162"/>
      <c r="L211" s="159"/>
      <c r="M211" s="163"/>
      <c r="T211" s="164"/>
      <c r="AT211" s="160" t="s">
        <v>164</v>
      </c>
      <c r="AU211" s="160" t="s">
        <v>85</v>
      </c>
      <c r="AV211" s="14" t="s">
        <v>80</v>
      </c>
      <c r="AW211" s="14" t="s">
        <v>33</v>
      </c>
      <c r="AX211" s="14" t="s">
        <v>72</v>
      </c>
      <c r="AY211" s="160" t="s">
        <v>153</v>
      </c>
    </row>
    <row r="212" spans="2:65" s="12" customFormat="1">
      <c r="B212" s="144"/>
      <c r="D212" s="145" t="s">
        <v>164</v>
      </c>
      <c r="E212" s="146" t="s">
        <v>19</v>
      </c>
      <c r="F212" s="147" t="s">
        <v>347</v>
      </c>
      <c r="H212" s="148">
        <v>41.695</v>
      </c>
      <c r="I212" s="149"/>
      <c r="L212" s="144"/>
      <c r="M212" s="150"/>
      <c r="T212" s="151"/>
      <c r="AT212" s="146" t="s">
        <v>164</v>
      </c>
      <c r="AU212" s="146" t="s">
        <v>85</v>
      </c>
      <c r="AV212" s="12" t="s">
        <v>85</v>
      </c>
      <c r="AW212" s="12" t="s">
        <v>33</v>
      </c>
      <c r="AX212" s="12" t="s">
        <v>72</v>
      </c>
      <c r="AY212" s="146" t="s">
        <v>153</v>
      </c>
    </row>
    <row r="213" spans="2:65" s="13" customFormat="1">
      <c r="B213" s="152"/>
      <c r="D213" s="145" t="s">
        <v>164</v>
      </c>
      <c r="E213" s="153" t="s">
        <v>19</v>
      </c>
      <c r="F213" s="154" t="s">
        <v>198</v>
      </c>
      <c r="H213" s="155">
        <v>330.55500000000001</v>
      </c>
      <c r="I213" s="156"/>
      <c r="L213" s="152"/>
      <c r="M213" s="157"/>
      <c r="T213" s="158"/>
      <c r="AT213" s="153" t="s">
        <v>164</v>
      </c>
      <c r="AU213" s="153" t="s">
        <v>85</v>
      </c>
      <c r="AV213" s="13" t="s">
        <v>160</v>
      </c>
      <c r="AW213" s="13" t="s">
        <v>33</v>
      </c>
      <c r="AX213" s="13" t="s">
        <v>80</v>
      </c>
      <c r="AY213" s="153" t="s">
        <v>153</v>
      </c>
    </row>
    <row r="214" spans="2:65" s="1" customFormat="1" ht="22.15" customHeight="1">
      <c r="B214" s="32"/>
      <c r="C214" s="127" t="s">
        <v>348</v>
      </c>
      <c r="D214" s="127" t="s">
        <v>155</v>
      </c>
      <c r="E214" s="128" t="s">
        <v>349</v>
      </c>
      <c r="F214" s="129" t="s">
        <v>350</v>
      </c>
      <c r="G214" s="130" t="s">
        <v>202</v>
      </c>
      <c r="H214" s="131">
        <v>78.599999999999994</v>
      </c>
      <c r="I214" s="132"/>
      <c r="J214" s="133">
        <f>ROUND(I214*H214,2)</f>
        <v>0</v>
      </c>
      <c r="K214" s="129" t="s">
        <v>159</v>
      </c>
      <c r="L214" s="32"/>
      <c r="M214" s="134" t="s">
        <v>19</v>
      </c>
      <c r="N214" s="135" t="s">
        <v>44</v>
      </c>
      <c r="P214" s="136">
        <f>O214*H214</f>
        <v>0</v>
      </c>
      <c r="Q214" s="136">
        <v>4.0000000000000001E-3</v>
      </c>
      <c r="R214" s="136">
        <f>Q214*H214</f>
        <v>0.31439999999999996</v>
      </c>
      <c r="S214" s="136">
        <v>0</v>
      </c>
      <c r="T214" s="137">
        <f>S214*H214</f>
        <v>0</v>
      </c>
      <c r="AR214" s="138" t="s">
        <v>160</v>
      </c>
      <c r="AT214" s="138" t="s">
        <v>155</v>
      </c>
      <c r="AU214" s="138" t="s">
        <v>85</v>
      </c>
      <c r="AY214" s="17" t="s">
        <v>153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85</v>
      </c>
      <c r="BK214" s="139">
        <f>ROUND(I214*H214,2)</f>
        <v>0</v>
      </c>
      <c r="BL214" s="17" t="s">
        <v>160</v>
      </c>
      <c r="BM214" s="138" t="s">
        <v>351</v>
      </c>
    </row>
    <row r="215" spans="2:65" s="1" customFormat="1" hidden="1">
      <c r="B215" s="32"/>
      <c r="D215" s="140" t="s">
        <v>162</v>
      </c>
      <c r="F215" s="141" t="s">
        <v>352</v>
      </c>
      <c r="I215" s="142"/>
      <c r="L215" s="32"/>
      <c r="M215" s="143"/>
      <c r="T215" s="53"/>
      <c r="AT215" s="17" t="s">
        <v>162</v>
      </c>
      <c r="AU215" s="17" t="s">
        <v>85</v>
      </c>
    </row>
    <row r="216" spans="2:65" s="1" customFormat="1" ht="19.899999999999999" customHeight="1">
      <c r="B216" s="32"/>
      <c r="C216" s="127" t="s">
        <v>353</v>
      </c>
      <c r="D216" s="127" t="s">
        <v>155</v>
      </c>
      <c r="E216" s="128" t="s">
        <v>354</v>
      </c>
      <c r="F216" s="129" t="s">
        <v>355</v>
      </c>
      <c r="G216" s="130" t="s">
        <v>224</v>
      </c>
      <c r="H216" s="131">
        <v>16</v>
      </c>
      <c r="I216" s="132"/>
      <c r="J216" s="133">
        <f>ROUND(I216*H216,2)</f>
        <v>0</v>
      </c>
      <c r="K216" s="129" t="s">
        <v>159</v>
      </c>
      <c r="L216" s="32"/>
      <c r="M216" s="134" t="s">
        <v>19</v>
      </c>
      <c r="N216" s="135" t="s">
        <v>44</v>
      </c>
      <c r="P216" s="136">
        <f>O216*H216</f>
        <v>0</v>
      </c>
      <c r="Q216" s="136">
        <v>9.2999999999999992E-3</v>
      </c>
      <c r="R216" s="136">
        <f>Q216*H216</f>
        <v>0.14879999999999999</v>
      </c>
      <c r="S216" s="136">
        <v>0</v>
      </c>
      <c r="T216" s="137">
        <f>S216*H216</f>
        <v>0</v>
      </c>
      <c r="AR216" s="138" t="s">
        <v>160</v>
      </c>
      <c r="AT216" s="138" t="s">
        <v>155</v>
      </c>
      <c r="AU216" s="138" t="s">
        <v>85</v>
      </c>
      <c r="AY216" s="17" t="s">
        <v>153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85</v>
      </c>
      <c r="BK216" s="139">
        <f>ROUND(I216*H216,2)</f>
        <v>0</v>
      </c>
      <c r="BL216" s="17" t="s">
        <v>160</v>
      </c>
      <c r="BM216" s="138" t="s">
        <v>356</v>
      </c>
    </row>
    <row r="217" spans="2:65" s="1" customFormat="1" hidden="1">
      <c r="B217" s="32"/>
      <c r="D217" s="140" t="s">
        <v>162</v>
      </c>
      <c r="F217" s="141" t="s">
        <v>357</v>
      </c>
      <c r="I217" s="142"/>
      <c r="L217" s="32"/>
      <c r="M217" s="143"/>
      <c r="T217" s="53"/>
      <c r="AT217" s="17" t="s">
        <v>162</v>
      </c>
      <c r="AU217" s="17" t="s">
        <v>85</v>
      </c>
    </row>
    <row r="218" spans="2:65" s="1" customFormat="1" ht="22.15" customHeight="1">
      <c r="B218" s="32"/>
      <c r="C218" s="127" t="s">
        <v>358</v>
      </c>
      <c r="D218" s="127" t="s">
        <v>155</v>
      </c>
      <c r="E218" s="128" t="s">
        <v>359</v>
      </c>
      <c r="F218" s="129" t="s">
        <v>360</v>
      </c>
      <c r="G218" s="130" t="s">
        <v>202</v>
      </c>
      <c r="H218" s="131">
        <v>330.56</v>
      </c>
      <c r="I218" s="132"/>
      <c r="J218" s="133">
        <f>ROUND(I218*H218,2)</f>
        <v>0</v>
      </c>
      <c r="K218" s="129" t="s">
        <v>159</v>
      </c>
      <c r="L218" s="32"/>
      <c r="M218" s="134" t="s">
        <v>19</v>
      </c>
      <c r="N218" s="135" t="s">
        <v>44</v>
      </c>
      <c r="P218" s="136">
        <f>O218*H218</f>
        <v>0</v>
      </c>
      <c r="Q218" s="136">
        <v>2.8199999999999999E-2</v>
      </c>
      <c r="R218" s="136">
        <f>Q218*H218</f>
        <v>9.3217920000000003</v>
      </c>
      <c r="S218" s="136">
        <v>0</v>
      </c>
      <c r="T218" s="137">
        <f>S218*H218</f>
        <v>0</v>
      </c>
      <c r="AR218" s="138" t="s">
        <v>160</v>
      </c>
      <c r="AT218" s="138" t="s">
        <v>155</v>
      </c>
      <c r="AU218" s="138" t="s">
        <v>85</v>
      </c>
      <c r="AY218" s="17" t="s">
        <v>153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85</v>
      </c>
      <c r="BK218" s="139">
        <f>ROUND(I218*H218,2)</f>
        <v>0</v>
      </c>
      <c r="BL218" s="17" t="s">
        <v>160</v>
      </c>
      <c r="BM218" s="138" t="s">
        <v>361</v>
      </c>
    </row>
    <row r="219" spans="2:65" s="1" customFormat="1" hidden="1">
      <c r="B219" s="32"/>
      <c r="D219" s="140" t="s">
        <v>162</v>
      </c>
      <c r="F219" s="141" t="s">
        <v>362</v>
      </c>
      <c r="I219" s="142"/>
      <c r="L219" s="32"/>
      <c r="M219" s="143"/>
      <c r="T219" s="53"/>
      <c r="AT219" s="17" t="s">
        <v>162</v>
      </c>
      <c r="AU219" s="17" t="s">
        <v>85</v>
      </c>
    </row>
    <row r="220" spans="2:65" s="1" customFormat="1" ht="22.15" customHeight="1">
      <c r="B220" s="32"/>
      <c r="C220" s="127" t="s">
        <v>363</v>
      </c>
      <c r="D220" s="127" t="s">
        <v>155</v>
      </c>
      <c r="E220" s="128" t="s">
        <v>364</v>
      </c>
      <c r="F220" s="129" t="s">
        <v>365</v>
      </c>
      <c r="G220" s="130" t="s">
        <v>202</v>
      </c>
      <c r="H220" s="131">
        <v>943.76499999999999</v>
      </c>
      <c r="I220" s="132"/>
      <c r="J220" s="133">
        <f>ROUND(I220*H220,2)</f>
        <v>0</v>
      </c>
      <c r="K220" s="129" t="s">
        <v>159</v>
      </c>
      <c r="L220" s="32"/>
      <c r="M220" s="134" t="s">
        <v>19</v>
      </c>
      <c r="N220" s="135" t="s">
        <v>44</v>
      </c>
      <c r="P220" s="136">
        <f>O220*H220</f>
        <v>0</v>
      </c>
      <c r="Q220" s="136">
        <v>4.9399999999999999E-3</v>
      </c>
      <c r="R220" s="136">
        <f>Q220*H220</f>
        <v>4.6621990999999996</v>
      </c>
      <c r="S220" s="136">
        <v>0</v>
      </c>
      <c r="T220" s="137">
        <f>S220*H220</f>
        <v>0</v>
      </c>
      <c r="AR220" s="138" t="s">
        <v>160</v>
      </c>
      <c r="AT220" s="138" t="s">
        <v>155</v>
      </c>
      <c r="AU220" s="138" t="s">
        <v>85</v>
      </c>
      <c r="AY220" s="17" t="s">
        <v>153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85</v>
      </c>
      <c r="BK220" s="139">
        <f>ROUND(I220*H220,2)</f>
        <v>0</v>
      </c>
      <c r="BL220" s="17" t="s">
        <v>160</v>
      </c>
      <c r="BM220" s="138" t="s">
        <v>353</v>
      </c>
    </row>
    <row r="221" spans="2:65" s="1" customFormat="1" hidden="1">
      <c r="B221" s="32"/>
      <c r="D221" s="140" t="s">
        <v>162</v>
      </c>
      <c r="F221" s="141" t="s">
        <v>366</v>
      </c>
      <c r="I221" s="142"/>
      <c r="L221" s="32"/>
      <c r="M221" s="143"/>
      <c r="T221" s="53"/>
      <c r="AT221" s="17" t="s">
        <v>162</v>
      </c>
      <c r="AU221" s="17" t="s">
        <v>85</v>
      </c>
    </row>
    <row r="222" spans="2:65" s="14" customFormat="1">
      <c r="B222" s="159"/>
      <c r="D222" s="145" t="s">
        <v>164</v>
      </c>
      <c r="E222" s="160" t="s">
        <v>19</v>
      </c>
      <c r="F222" s="161" t="s">
        <v>342</v>
      </c>
      <c r="H222" s="160" t="s">
        <v>19</v>
      </c>
      <c r="I222" s="162"/>
      <c r="L222" s="159"/>
      <c r="M222" s="163"/>
      <c r="T222" s="164"/>
      <c r="AT222" s="160" t="s">
        <v>164</v>
      </c>
      <c r="AU222" s="160" t="s">
        <v>85</v>
      </c>
      <c r="AV222" s="14" t="s">
        <v>80</v>
      </c>
      <c r="AW222" s="14" t="s">
        <v>33</v>
      </c>
      <c r="AX222" s="14" t="s">
        <v>72</v>
      </c>
      <c r="AY222" s="160" t="s">
        <v>153</v>
      </c>
    </row>
    <row r="223" spans="2:65" s="12" customFormat="1">
      <c r="B223" s="144"/>
      <c r="D223" s="145" t="s">
        <v>164</v>
      </c>
      <c r="E223" s="146" t="s">
        <v>19</v>
      </c>
      <c r="F223" s="147" t="s">
        <v>367</v>
      </c>
      <c r="H223" s="148">
        <v>406.86</v>
      </c>
      <c r="I223" s="149"/>
      <c r="L223" s="144"/>
      <c r="M223" s="150"/>
      <c r="T223" s="151"/>
      <c r="AT223" s="146" t="s">
        <v>164</v>
      </c>
      <c r="AU223" s="146" t="s">
        <v>85</v>
      </c>
      <c r="AV223" s="12" t="s">
        <v>85</v>
      </c>
      <c r="AW223" s="12" t="s">
        <v>33</v>
      </c>
      <c r="AX223" s="12" t="s">
        <v>72</v>
      </c>
      <c r="AY223" s="146" t="s">
        <v>153</v>
      </c>
    </row>
    <row r="224" spans="2:65" s="14" customFormat="1">
      <c r="B224" s="159"/>
      <c r="D224" s="145" t="s">
        <v>164</v>
      </c>
      <c r="E224" s="160" t="s">
        <v>19</v>
      </c>
      <c r="F224" s="161" t="s">
        <v>368</v>
      </c>
      <c r="H224" s="160" t="s">
        <v>19</v>
      </c>
      <c r="I224" s="162"/>
      <c r="L224" s="159"/>
      <c r="M224" s="163"/>
      <c r="T224" s="164"/>
      <c r="AT224" s="160" t="s">
        <v>164</v>
      </c>
      <c r="AU224" s="160" t="s">
        <v>85</v>
      </c>
      <c r="AV224" s="14" t="s">
        <v>80</v>
      </c>
      <c r="AW224" s="14" t="s">
        <v>33</v>
      </c>
      <c r="AX224" s="14" t="s">
        <v>72</v>
      </c>
      <c r="AY224" s="160" t="s">
        <v>153</v>
      </c>
    </row>
    <row r="225" spans="2:51" s="12" customFormat="1">
      <c r="B225" s="144"/>
      <c r="D225" s="145" t="s">
        <v>164</v>
      </c>
      <c r="E225" s="146" t="s">
        <v>19</v>
      </c>
      <c r="F225" s="147" t="s">
        <v>369</v>
      </c>
      <c r="H225" s="148">
        <v>-60.286999999999999</v>
      </c>
      <c r="I225" s="149"/>
      <c r="L225" s="144"/>
      <c r="M225" s="150"/>
      <c r="T225" s="151"/>
      <c r="AT225" s="146" t="s">
        <v>164</v>
      </c>
      <c r="AU225" s="146" t="s">
        <v>85</v>
      </c>
      <c r="AV225" s="12" t="s">
        <v>85</v>
      </c>
      <c r="AW225" s="12" t="s">
        <v>33</v>
      </c>
      <c r="AX225" s="12" t="s">
        <v>72</v>
      </c>
      <c r="AY225" s="146" t="s">
        <v>153</v>
      </c>
    </row>
    <row r="226" spans="2:51" s="14" customFormat="1">
      <c r="B226" s="159"/>
      <c r="D226" s="145" t="s">
        <v>164</v>
      </c>
      <c r="E226" s="160" t="s">
        <v>19</v>
      </c>
      <c r="F226" s="161" t="s">
        <v>344</v>
      </c>
      <c r="H226" s="160" t="s">
        <v>19</v>
      </c>
      <c r="I226" s="162"/>
      <c r="L226" s="159"/>
      <c r="M226" s="163"/>
      <c r="T226" s="164"/>
      <c r="AT226" s="160" t="s">
        <v>164</v>
      </c>
      <c r="AU226" s="160" t="s">
        <v>85</v>
      </c>
      <c r="AV226" s="14" t="s">
        <v>80</v>
      </c>
      <c r="AW226" s="14" t="s">
        <v>33</v>
      </c>
      <c r="AX226" s="14" t="s">
        <v>72</v>
      </c>
      <c r="AY226" s="160" t="s">
        <v>153</v>
      </c>
    </row>
    <row r="227" spans="2:51" s="12" customFormat="1">
      <c r="B227" s="144"/>
      <c r="D227" s="145" t="s">
        <v>164</v>
      </c>
      <c r="E227" s="146" t="s">
        <v>19</v>
      </c>
      <c r="F227" s="147" t="s">
        <v>370</v>
      </c>
      <c r="H227" s="148">
        <v>389.73</v>
      </c>
      <c r="I227" s="149"/>
      <c r="L227" s="144"/>
      <c r="M227" s="150"/>
      <c r="T227" s="151"/>
      <c r="AT227" s="146" t="s">
        <v>164</v>
      </c>
      <c r="AU227" s="146" t="s">
        <v>85</v>
      </c>
      <c r="AV227" s="12" t="s">
        <v>85</v>
      </c>
      <c r="AW227" s="12" t="s">
        <v>33</v>
      </c>
      <c r="AX227" s="12" t="s">
        <v>72</v>
      </c>
      <c r="AY227" s="146" t="s">
        <v>153</v>
      </c>
    </row>
    <row r="228" spans="2:51" s="14" customFormat="1">
      <c r="B228" s="159"/>
      <c r="D228" s="145" t="s">
        <v>164</v>
      </c>
      <c r="E228" s="160" t="s">
        <v>19</v>
      </c>
      <c r="F228" s="161" t="s">
        <v>368</v>
      </c>
      <c r="H228" s="160" t="s">
        <v>19</v>
      </c>
      <c r="I228" s="162"/>
      <c r="L228" s="159"/>
      <c r="M228" s="163"/>
      <c r="T228" s="164"/>
      <c r="AT228" s="160" t="s">
        <v>164</v>
      </c>
      <c r="AU228" s="160" t="s">
        <v>85</v>
      </c>
      <c r="AV228" s="14" t="s">
        <v>80</v>
      </c>
      <c r="AW228" s="14" t="s">
        <v>33</v>
      </c>
      <c r="AX228" s="14" t="s">
        <v>72</v>
      </c>
      <c r="AY228" s="160" t="s">
        <v>153</v>
      </c>
    </row>
    <row r="229" spans="2:51" s="12" customFormat="1">
      <c r="B229" s="144"/>
      <c r="D229" s="145" t="s">
        <v>164</v>
      </c>
      <c r="E229" s="146" t="s">
        <v>19</v>
      </c>
      <c r="F229" s="147" t="s">
        <v>371</v>
      </c>
      <c r="H229" s="148">
        <v>-60.286999999999999</v>
      </c>
      <c r="I229" s="149"/>
      <c r="L229" s="144"/>
      <c r="M229" s="150"/>
      <c r="T229" s="151"/>
      <c r="AT229" s="146" t="s">
        <v>164</v>
      </c>
      <c r="AU229" s="146" t="s">
        <v>85</v>
      </c>
      <c r="AV229" s="12" t="s">
        <v>85</v>
      </c>
      <c r="AW229" s="12" t="s">
        <v>33</v>
      </c>
      <c r="AX229" s="12" t="s">
        <v>72</v>
      </c>
      <c r="AY229" s="146" t="s">
        <v>153</v>
      </c>
    </row>
    <row r="230" spans="2:51" s="14" customFormat="1">
      <c r="B230" s="159"/>
      <c r="D230" s="145" t="s">
        <v>164</v>
      </c>
      <c r="E230" s="160" t="s">
        <v>19</v>
      </c>
      <c r="F230" s="161" t="s">
        <v>372</v>
      </c>
      <c r="H230" s="160" t="s">
        <v>19</v>
      </c>
      <c r="I230" s="162"/>
      <c r="L230" s="159"/>
      <c r="M230" s="163"/>
      <c r="T230" s="164"/>
      <c r="AT230" s="160" t="s">
        <v>164</v>
      </c>
      <c r="AU230" s="160" t="s">
        <v>85</v>
      </c>
      <c r="AV230" s="14" t="s">
        <v>80</v>
      </c>
      <c r="AW230" s="14" t="s">
        <v>33</v>
      </c>
      <c r="AX230" s="14" t="s">
        <v>72</v>
      </c>
      <c r="AY230" s="160" t="s">
        <v>153</v>
      </c>
    </row>
    <row r="231" spans="2:51" s="12" customFormat="1">
      <c r="B231" s="144"/>
      <c r="D231" s="145" t="s">
        <v>164</v>
      </c>
      <c r="E231" s="146" t="s">
        <v>19</v>
      </c>
      <c r="F231" s="147" t="s">
        <v>373</v>
      </c>
      <c r="H231" s="148">
        <v>108.37</v>
      </c>
      <c r="I231" s="149"/>
      <c r="L231" s="144"/>
      <c r="M231" s="150"/>
      <c r="T231" s="151"/>
      <c r="AT231" s="146" t="s">
        <v>164</v>
      </c>
      <c r="AU231" s="146" t="s">
        <v>85</v>
      </c>
      <c r="AV231" s="12" t="s">
        <v>85</v>
      </c>
      <c r="AW231" s="12" t="s">
        <v>33</v>
      </c>
      <c r="AX231" s="12" t="s">
        <v>72</v>
      </c>
      <c r="AY231" s="146" t="s">
        <v>153</v>
      </c>
    </row>
    <row r="232" spans="2:51" s="14" customFormat="1">
      <c r="B232" s="159"/>
      <c r="D232" s="145" t="s">
        <v>164</v>
      </c>
      <c r="E232" s="160" t="s">
        <v>19</v>
      </c>
      <c r="F232" s="161" t="s">
        <v>368</v>
      </c>
      <c r="H232" s="160" t="s">
        <v>19</v>
      </c>
      <c r="I232" s="162"/>
      <c r="L232" s="159"/>
      <c r="M232" s="163"/>
      <c r="T232" s="164"/>
      <c r="AT232" s="160" t="s">
        <v>164</v>
      </c>
      <c r="AU232" s="160" t="s">
        <v>85</v>
      </c>
      <c r="AV232" s="14" t="s">
        <v>80</v>
      </c>
      <c r="AW232" s="14" t="s">
        <v>33</v>
      </c>
      <c r="AX232" s="14" t="s">
        <v>72</v>
      </c>
      <c r="AY232" s="160" t="s">
        <v>153</v>
      </c>
    </row>
    <row r="233" spans="2:51" s="12" customFormat="1">
      <c r="B233" s="144"/>
      <c r="D233" s="145" t="s">
        <v>164</v>
      </c>
      <c r="E233" s="146" t="s">
        <v>19</v>
      </c>
      <c r="F233" s="147" t="s">
        <v>374</v>
      </c>
      <c r="H233" s="148">
        <v>-8.41</v>
      </c>
      <c r="I233" s="149"/>
      <c r="L233" s="144"/>
      <c r="M233" s="150"/>
      <c r="T233" s="151"/>
      <c r="AT233" s="146" t="s">
        <v>164</v>
      </c>
      <c r="AU233" s="146" t="s">
        <v>85</v>
      </c>
      <c r="AV233" s="12" t="s">
        <v>85</v>
      </c>
      <c r="AW233" s="12" t="s">
        <v>33</v>
      </c>
      <c r="AX233" s="12" t="s">
        <v>72</v>
      </c>
      <c r="AY233" s="146" t="s">
        <v>153</v>
      </c>
    </row>
    <row r="234" spans="2:51" s="14" customFormat="1">
      <c r="B234" s="159"/>
      <c r="D234" s="145" t="s">
        <v>164</v>
      </c>
      <c r="E234" s="160" t="s">
        <v>19</v>
      </c>
      <c r="F234" s="161" t="s">
        <v>346</v>
      </c>
      <c r="H234" s="160" t="s">
        <v>19</v>
      </c>
      <c r="I234" s="162"/>
      <c r="L234" s="159"/>
      <c r="M234" s="163"/>
      <c r="T234" s="164"/>
      <c r="AT234" s="160" t="s">
        <v>164</v>
      </c>
      <c r="AU234" s="160" t="s">
        <v>85</v>
      </c>
      <c r="AV234" s="14" t="s">
        <v>80</v>
      </c>
      <c r="AW234" s="14" t="s">
        <v>33</v>
      </c>
      <c r="AX234" s="14" t="s">
        <v>72</v>
      </c>
      <c r="AY234" s="160" t="s">
        <v>153</v>
      </c>
    </row>
    <row r="235" spans="2:51" s="14" customFormat="1">
      <c r="B235" s="159"/>
      <c r="D235" s="145" t="s">
        <v>164</v>
      </c>
      <c r="E235" s="160" t="s">
        <v>19</v>
      </c>
      <c r="F235" s="161" t="s">
        <v>281</v>
      </c>
      <c r="H235" s="160" t="s">
        <v>19</v>
      </c>
      <c r="I235" s="162"/>
      <c r="L235" s="159"/>
      <c r="M235" s="163"/>
      <c r="T235" s="164"/>
      <c r="AT235" s="160" t="s">
        <v>164</v>
      </c>
      <c r="AU235" s="160" t="s">
        <v>85</v>
      </c>
      <c r="AV235" s="14" t="s">
        <v>80</v>
      </c>
      <c r="AW235" s="14" t="s">
        <v>33</v>
      </c>
      <c r="AX235" s="14" t="s">
        <v>72</v>
      </c>
      <c r="AY235" s="160" t="s">
        <v>153</v>
      </c>
    </row>
    <row r="236" spans="2:51" s="12" customFormat="1">
      <c r="B236" s="144"/>
      <c r="D236" s="145" t="s">
        <v>164</v>
      </c>
      <c r="E236" s="146" t="s">
        <v>19</v>
      </c>
      <c r="F236" s="147" t="s">
        <v>375</v>
      </c>
      <c r="H236" s="148">
        <v>82.923000000000002</v>
      </c>
      <c r="I236" s="149"/>
      <c r="L236" s="144"/>
      <c r="M236" s="150"/>
      <c r="T236" s="151"/>
      <c r="AT236" s="146" t="s">
        <v>164</v>
      </c>
      <c r="AU236" s="146" t="s">
        <v>85</v>
      </c>
      <c r="AV236" s="12" t="s">
        <v>85</v>
      </c>
      <c r="AW236" s="12" t="s">
        <v>33</v>
      </c>
      <c r="AX236" s="12" t="s">
        <v>72</v>
      </c>
      <c r="AY236" s="146" t="s">
        <v>153</v>
      </c>
    </row>
    <row r="237" spans="2:51" s="14" customFormat="1">
      <c r="B237" s="159"/>
      <c r="D237" s="145" t="s">
        <v>164</v>
      </c>
      <c r="E237" s="160" t="s">
        <v>19</v>
      </c>
      <c r="F237" s="161" t="s">
        <v>368</v>
      </c>
      <c r="H237" s="160" t="s">
        <v>19</v>
      </c>
      <c r="I237" s="162"/>
      <c r="L237" s="159"/>
      <c r="M237" s="163"/>
      <c r="T237" s="164"/>
      <c r="AT237" s="160" t="s">
        <v>164</v>
      </c>
      <c r="AU237" s="160" t="s">
        <v>85</v>
      </c>
      <c r="AV237" s="14" t="s">
        <v>80</v>
      </c>
      <c r="AW237" s="14" t="s">
        <v>33</v>
      </c>
      <c r="AX237" s="14" t="s">
        <v>72</v>
      </c>
      <c r="AY237" s="160" t="s">
        <v>153</v>
      </c>
    </row>
    <row r="238" spans="2:51" s="12" customFormat="1">
      <c r="B238" s="144"/>
      <c r="D238" s="145" t="s">
        <v>164</v>
      </c>
      <c r="E238" s="146" t="s">
        <v>19</v>
      </c>
      <c r="F238" s="147" t="s">
        <v>376</v>
      </c>
      <c r="H238" s="148">
        <v>-16.295999999999999</v>
      </c>
      <c r="I238" s="149"/>
      <c r="L238" s="144"/>
      <c r="M238" s="150"/>
      <c r="T238" s="151"/>
      <c r="AT238" s="146" t="s">
        <v>164</v>
      </c>
      <c r="AU238" s="146" t="s">
        <v>85</v>
      </c>
      <c r="AV238" s="12" t="s">
        <v>85</v>
      </c>
      <c r="AW238" s="12" t="s">
        <v>33</v>
      </c>
      <c r="AX238" s="12" t="s">
        <v>72</v>
      </c>
      <c r="AY238" s="146" t="s">
        <v>153</v>
      </c>
    </row>
    <row r="239" spans="2:51" s="14" customFormat="1">
      <c r="B239" s="159"/>
      <c r="D239" s="145" t="s">
        <v>164</v>
      </c>
      <c r="E239" s="160" t="s">
        <v>19</v>
      </c>
      <c r="F239" s="161" t="s">
        <v>285</v>
      </c>
      <c r="H239" s="160" t="s">
        <v>19</v>
      </c>
      <c r="I239" s="162"/>
      <c r="L239" s="159"/>
      <c r="M239" s="163"/>
      <c r="T239" s="164"/>
      <c r="AT239" s="160" t="s">
        <v>164</v>
      </c>
      <c r="AU239" s="160" t="s">
        <v>85</v>
      </c>
      <c r="AV239" s="14" t="s">
        <v>80</v>
      </c>
      <c r="AW239" s="14" t="s">
        <v>33</v>
      </c>
      <c r="AX239" s="14" t="s">
        <v>72</v>
      </c>
      <c r="AY239" s="160" t="s">
        <v>153</v>
      </c>
    </row>
    <row r="240" spans="2:51" s="12" customFormat="1">
      <c r="B240" s="144"/>
      <c r="D240" s="145" t="s">
        <v>164</v>
      </c>
      <c r="E240" s="146" t="s">
        <v>19</v>
      </c>
      <c r="F240" s="147" t="s">
        <v>377</v>
      </c>
      <c r="H240" s="148">
        <v>44.7</v>
      </c>
      <c r="I240" s="149"/>
      <c r="L240" s="144"/>
      <c r="M240" s="150"/>
      <c r="T240" s="151"/>
      <c r="AT240" s="146" t="s">
        <v>164</v>
      </c>
      <c r="AU240" s="146" t="s">
        <v>85</v>
      </c>
      <c r="AV240" s="12" t="s">
        <v>85</v>
      </c>
      <c r="AW240" s="12" t="s">
        <v>33</v>
      </c>
      <c r="AX240" s="12" t="s">
        <v>72</v>
      </c>
      <c r="AY240" s="146" t="s">
        <v>153</v>
      </c>
    </row>
    <row r="241" spans="2:65" s="14" customFormat="1">
      <c r="B241" s="159"/>
      <c r="D241" s="145" t="s">
        <v>164</v>
      </c>
      <c r="E241" s="160" t="s">
        <v>19</v>
      </c>
      <c r="F241" s="161" t="s">
        <v>368</v>
      </c>
      <c r="H241" s="160" t="s">
        <v>19</v>
      </c>
      <c r="I241" s="162"/>
      <c r="L241" s="159"/>
      <c r="M241" s="163"/>
      <c r="T241" s="164"/>
      <c r="AT241" s="160" t="s">
        <v>164</v>
      </c>
      <c r="AU241" s="160" t="s">
        <v>85</v>
      </c>
      <c r="AV241" s="14" t="s">
        <v>80</v>
      </c>
      <c r="AW241" s="14" t="s">
        <v>33</v>
      </c>
      <c r="AX241" s="14" t="s">
        <v>72</v>
      </c>
      <c r="AY241" s="160" t="s">
        <v>153</v>
      </c>
    </row>
    <row r="242" spans="2:65" s="12" customFormat="1">
      <c r="B242" s="144"/>
      <c r="D242" s="145" t="s">
        <v>164</v>
      </c>
      <c r="E242" s="146" t="s">
        <v>19</v>
      </c>
      <c r="F242" s="147" t="s">
        <v>378</v>
      </c>
      <c r="H242" s="148">
        <v>6.1429999999999998</v>
      </c>
      <c r="I242" s="149"/>
      <c r="L242" s="144"/>
      <c r="M242" s="150"/>
      <c r="T242" s="151"/>
      <c r="AT242" s="146" t="s">
        <v>164</v>
      </c>
      <c r="AU242" s="146" t="s">
        <v>85</v>
      </c>
      <c r="AV242" s="12" t="s">
        <v>85</v>
      </c>
      <c r="AW242" s="12" t="s">
        <v>33</v>
      </c>
      <c r="AX242" s="12" t="s">
        <v>72</v>
      </c>
      <c r="AY242" s="146" t="s">
        <v>153</v>
      </c>
    </row>
    <row r="243" spans="2:65" s="14" customFormat="1">
      <c r="B243" s="159"/>
      <c r="D243" s="145" t="s">
        <v>164</v>
      </c>
      <c r="E243" s="160" t="s">
        <v>19</v>
      </c>
      <c r="F243" s="161" t="s">
        <v>372</v>
      </c>
      <c r="H243" s="160" t="s">
        <v>19</v>
      </c>
      <c r="I243" s="162"/>
      <c r="L243" s="159"/>
      <c r="M243" s="163"/>
      <c r="T243" s="164"/>
      <c r="AT243" s="160" t="s">
        <v>164</v>
      </c>
      <c r="AU243" s="160" t="s">
        <v>85</v>
      </c>
      <c r="AV243" s="14" t="s">
        <v>80</v>
      </c>
      <c r="AW243" s="14" t="s">
        <v>33</v>
      </c>
      <c r="AX243" s="14" t="s">
        <v>72</v>
      </c>
      <c r="AY243" s="160" t="s">
        <v>153</v>
      </c>
    </row>
    <row r="244" spans="2:65" s="12" customFormat="1">
      <c r="B244" s="144"/>
      <c r="D244" s="145" t="s">
        <v>164</v>
      </c>
      <c r="E244" s="146" t="s">
        <v>19</v>
      </c>
      <c r="F244" s="147" t="s">
        <v>379</v>
      </c>
      <c r="H244" s="148">
        <v>45.554000000000002</v>
      </c>
      <c r="I244" s="149"/>
      <c r="L244" s="144"/>
      <c r="M244" s="150"/>
      <c r="T244" s="151"/>
      <c r="AT244" s="146" t="s">
        <v>164</v>
      </c>
      <c r="AU244" s="146" t="s">
        <v>85</v>
      </c>
      <c r="AV244" s="12" t="s">
        <v>85</v>
      </c>
      <c r="AW244" s="12" t="s">
        <v>33</v>
      </c>
      <c r="AX244" s="12" t="s">
        <v>72</v>
      </c>
      <c r="AY244" s="146" t="s">
        <v>153</v>
      </c>
    </row>
    <row r="245" spans="2:65" s="12" customFormat="1">
      <c r="B245" s="144"/>
      <c r="D245" s="145" t="s">
        <v>164</v>
      </c>
      <c r="E245" s="146" t="s">
        <v>19</v>
      </c>
      <c r="F245" s="147" t="s">
        <v>380</v>
      </c>
      <c r="H245" s="148">
        <v>4.7649999999999997</v>
      </c>
      <c r="I245" s="149"/>
      <c r="L245" s="144"/>
      <c r="M245" s="150"/>
      <c r="T245" s="151"/>
      <c r="AT245" s="146" t="s">
        <v>164</v>
      </c>
      <c r="AU245" s="146" t="s">
        <v>85</v>
      </c>
      <c r="AV245" s="12" t="s">
        <v>85</v>
      </c>
      <c r="AW245" s="12" t="s">
        <v>33</v>
      </c>
      <c r="AX245" s="12" t="s">
        <v>72</v>
      </c>
      <c r="AY245" s="146" t="s">
        <v>153</v>
      </c>
    </row>
    <row r="246" spans="2:65" s="13" customFormat="1">
      <c r="B246" s="152"/>
      <c r="D246" s="145" t="s">
        <v>164</v>
      </c>
      <c r="E246" s="153" t="s">
        <v>19</v>
      </c>
      <c r="F246" s="154" t="s">
        <v>198</v>
      </c>
      <c r="H246" s="155">
        <v>943.76499999999999</v>
      </c>
      <c r="I246" s="156"/>
      <c r="L246" s="152"/>
      <c r="M246" s="157"/>
      <c r="T246" s="158"/>
      <c r="AT246" s="153" t="s">
        <v>164</v>
      </c>
      <c r="AU246" s="153" t="s">
        <v>85</v>
      </c>
      <c r="AV246" s="13" t="s">
        <v>160</v>
      </c>
      <c r="AW246" s="13" t="s">
        <v>33</v>
      </c>
      <c r="AX246" s="13" t="s">
        <v>80</v>
      </c>
      <c r="AY246" s="153" t="s">
        <v>153</v>
      </c>
    </row>
    <row r="247" spans="2:65" s="1" customFormat="1" ht="14.45" customHeight="1">
      <c r="B247" s="32"/>
      <c r="C247" s="127" t="s">
        <v>381</v>
      </c>
      <c r="D247" s="127" t="s">
        <v>155</v>
      </c>
      <c r="E247" s="128" t="s">
        <v>382</v>
      </c>
      <c r="F247" s="129" t="s">
        <v>383</v>
      </c>
      <c r="G247" s="130" t="s">
        <v>202</v>
      </c>
      <c r="H247" s="131">
        <v>943.76</v>
      </c>
      <c r="I247" s="132"/>
      <c r="J247" s="133">
        <f>ROUND(I247*H247,2)</f>
        <v>0</v>
      </c>
      <c r="K247" s="129" t="s">
        <v>159</v>
      </c>
      <c r="L247" s="32"/>
      <c r="M247" s="134" t="s">
        <v>19</v>
      </c>
      <c r="N247" s="135" t="s">
        <v>44</v>
      </c>
      <c r="P247" s="136">
        <f>O247*H247</f>
        <v>0</v>
      </c>
      <c r="Q247" s="136">
        <v>4.0000000000000001E-3</v>
      </c>
      <c r="R247" s="136">
        <f>Q247*H247</f>
        <v>3.7750400000000002</v>
      </c>
      <c r="S247" s="136">
        <v>0</v>
      </c>
      <c r="T247" s="137">
        <f>S247*H247</f>
        <v>0</v>
      </c>
      <c r="AR247" s="138" t="s">
        <v>160</v>
      </c>
      <c r="AT247" s="138" t="s">
        <v>155</v>
      </c>
      <c r="AU247" s="138" t="s">
        <v>85</v>
      </c>
      <c r="AY247" s="17" t="s">
        <v>153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7" t="s">
        <v>85</v>
      </c>
      <c r="BK247" s="139">
        <f>ROUND(I247*H247,2)</f>
        <v>0</v>
      </c>
      <c r="BL247" s="17" t="s">
        <v>160</v>
      </c>
      <c r="BM247" s="138" t="s">
        <v>363</v>
      </c>
    </row>
    <row r="248" spans="2:65" s="1" customFormat="1" hidden="1">
      <c r="B248" s="32"/>
      <c r="D248" s="140" t="s">
        <v>162</v>
      </c>
      <c r="F248" s="141" t="s">
        <v>384</v>
      </c>
      <c r="I248" s="142"/>
      <c r="L248" s="32"/>
      <c r="M248" s="143"/>
      <c r="T248" s="53"/>
      <c r="AT248" s="17" t="s">
        <v>162</v>
      </c>
      <c r="AU248" s="17" t="s">
        <v>85</v>
      </c>
    </row>
    <row r="249" spans="2:65" s="1" customFormat="1" ht="19.899999999999999" customHeight="1">
      <c r="B249" s="32"/>
      <c r="C249" s="127" t="s">
        <v>385</v>
      </c>
      <c r="D249" s="127" t="s">
        <v>155</v>
      </c>
      <c r="E249" s="128" t="s">
        <v>386</v>
      </c>
      <c r="F249" s="129" t="s">
        <v>387</v>
      </c>
      <c r="G249" s="130" t="s">
        <v>224</v>
      </c>
      <c r="H249" s="131">
        <v>14</v>
      </c>
      <c r="I249" s="132"/>
      <c r="J249" s="133">
        <f>ROUND(I249*H249,2)</f>
        <v>0</v>
      </c>
      <c r="K249" s="129" t="s">
        <v>159</v>
      </c>
      <c r="L249" s="32"/>
      <c r="M249" s="134" t="s">
        <v>19</v>
      </c>
      <c r="N249" s="135" t="s">
        <v>44</v>
      </c>
      <c r="P249" s="136">
        <f>O249*H249</f>
        <v>0</v>
      </c>
      <c r="Q249" s="136">
        <v>9.4999999999999998E-3</v>
      </c>
      <c r="R249" s="136">
        <f>Q249*H249</f>
        <v>0.13300000000000001</v>
      </c>
      <c r="S249" s="136">
        <v>0</v>
      </c>
      <c r="T249" s="137">
        <f>S249*H249</f>
        <v>0</v>
      </c>
      <c r="AR249" s="138" t="s">
        <v>160</v>
      </c>
      <c r="AT249" s="138" t="s">
        <v>155</v>
      </c>
      <c r="AU249" s="138" t="s">
        <v>85</v>
      </c>
      <c r="AY249" s="17" t="s">
        <v>153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7" t="s">
        <v>85</v>
      </c>
      <c r="BK249" s="139">
        <f>ROUND(I249*H249,2)</f>
        <v>0</v>
      </c>
      <c r="BL249" s="17" t="s">
        <v>160</v>
      </c>
      <c r="BM249" s="138" t="s">
        <v>388</v>
      </c>
    </row>
    <row r="250" spans="2:65" s="1" customFormat="1" hidden="1">
      <c r="B250" s="32"/>
      <c r="D250" s="140" t="s">
        <v>162</v>
      </c>
      <c r="F250" s="141" t="s">
        <v>389</v>
      </c>
      <c r="I250" s="142"/>
      <c r="L250" s="32"/>
      <c r="M250" s="143"/>
      <c r="T250" s="53"/>
      <c r="AT250" s="17" t="s">
        <v>162</v>
      </c>
      <c r="AU250" s="17" t="s">
        <v>85</v>
      </c>
    </row>
    <row r="251" spans="2:65" s="1" customFormat="1" ht="22.15" customHeight="1">
      <c r="B251" s="32"/>
      <c r="C251" s="127" t="s">
        <v>390</v>
      </c>
      <c r="D251" s="127" t="s">
        <v>155</v>
      </c>
      <c r="E251" s="128" t="s">
        <v>391</v>
      </c>
      <c r="F251" s="129" t="s">
        <v>392</v>
      </c>
      <c r="G251" s="130" t="s">
        <v>202</v>
      </c>
      <c r="H251" s="131">
        <v>38.909999999999997</v>
      </c>
      <c r="I251" s="132"/>
      <c r="J251" s="133">
        <f>ROUND(I251*H251,2)</f>
        <v>0</v>
      </c>
      <c r="K251" s="129" t="s">
        <v>159</v>
      </c>
      <c r="L251" s="32"/>
      <c r="M251" s="134" t="s">
        <v>19</v>
      </c>
      <c r="N251" s="135" t="s">
        <v>44</v>
      </c>
      <c r="P251" s="136">
        <f>O251*H251</f>
        <v>0</v>
      </c>
      <c r="Q251" s="136">
        <v>1.54E-2</v>
      </c>
      <c r="R251" s="136">
        <f>Q251*H251</f>
        <v>0.59921399999999991</v>
      </c>
      <c r="S251" s="136">
        <v>0</v>
      </c>
      <c r="T251" s="137">
        <f>S251*H251</f>
        <v>0</v>
      </c>
      <c r="AR251" s="138" t="s">
        <v>160</v>
      </c>
      <c r="AT251" s="138" t="s">
        <v>155</v>
      </c>
      <c r="AU251" s="138" t="s">
        <v>85</v>
      </c>
      <c r="AY251" s="17" t="s">
        <v>153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7" t="s">
        <v>85</v>
      </c>
      <c r="BK251" s="139">
        <f>ROUND(I251*H251,2)</f>
        <v>0</v>
      </c>
      <c r="BL251" s="17" t="s">
        <v>160</v>
      </c>
      <c r="BM251" s="138" t="s">
        <v>385</v>
      </c>
    </row>
    <row r="252" spans="2:65" s="1" customFormat="1" hidden="1">
      <c r="B252" s="32"/>
      <c r="D252" s="140" t="s">
        <v>162</v>
      </c>
      <c r="F252" s="141" t="s">
        <v>393</v>
      </c>
      <c r="I252" s="142"/>
      <c r="L252" s="32"/>
      <c r="M252" s="143"/>
      <c r="T252" s="53"/>
      <c r="AT252" s="17" t="s">
        <v>162</v>
      </c>
      <c r="AU252" s="17" t="s">
        <v>85</v>
      </c>
    </row>
    <row r="253" spans="2:65" s="12" customFormat="1">
      <c r="B253" s="144"/>
      <c r="D253" s="145" t="s">
        <v>164</v>
      </c>
      <c r="E253" s="146" t="s">
        <v>19</v>
      </c>
      <c r="F253" s="147" t="s">
        <v>394</v>
      </c>
      <c r="H253" s="148">
        <v>47.32</v>
      </c>
      <c r="I253" s="149"/>
      <c r="L253" s="144"/>
      <c r="M253" s="150"/>
      <c r="T253" s="151"/>
      <c r="AT253" s="146" t="s">
        <v>164</v>
      </c>
      <c r="AU253" s="146" t="s">
        <v>85</v>
      </c>
      <c r="AV253" s="12" t="s">
        <v>85</v>
      </c>
      <c r="AW253" s="12" t="s">
        <v>33</v>
      </c>
      <c r="AX253" s="12" t="s">
        <v>72</v>
      </c>
      <c r="AY253" s="146" t="s">
        <v>153</v>
      </c>
    </row>
    <row r="254" spans="2:65" s="12" customFormat="1">
      <c r="B254" s="144"/>
      <c r="D254" s="145" t="s">
        <v>164</v>
      </c>
      <c r="E254" s="146" t="s">
        <v>19</v>
      </c>
      <c r="F254" s="147" t="s">
        <v>374</v>
      </c>
      <c r="H254" s="148">
        <v>-8.41</v>
      </c>
      <c r="I254" s="149"/>
      <c r="L254" s="144"/>
      <c r="M254" s="150"/>
      <c r="T254" s="151"/>
      <c r="AT254" s="146" t="s">
        <v>164</v>
      </c>
      <c r="AU254" s="146" t="s">
        <v>85</v>
      </c>
      <c r="AV254" s="12" t="s">
        <v>85</v>
      </c>
      <c r="AW254" s="12" t="s">
        <v>33</v>
      </c>
      <c r="AX254" s="12" t="s">
        <v>72</v>
      </c>
      <c r="AY254" s="146" t="s">
        <v>153</v>
      </c>
    </row>
    <row r="255" spans="2:65" s="13" customFormat="1">
      <c r="B255" s="152"/>
      <c r="D255" s="145" t="s">
        <v>164</v>
      </c>
      <c r="E255" s="153" t="s">
        <v>19</v>
      </c>
      <c r="F255" s="154" t="s">
        <v>198</v>
      </c>
      <c r="H255" s="155">
        <v>38.909999999999997</v>
      </c>
      <c r="I255" s="156"/>
      <c r="L255" s="152"/>
      <c r="M255" s="157"/>
      <c r="T255" s="158"/>
      <c r="AT255" s="153" t="s">
        <v>164</v>
      </c>
      <c r="AU255" s="153" t="s">
        <v>85</v>
      </c>
      <c r="AV255" s="13" t="s">
        <v>160</v>
      </c>
      <c r="AW255" s="13" t="s">
        <v>33</v>
      </c>
      <c r="AX255" s="13" t="s">
        <v>80</v>
      </c>
      <c r="AY255" s="153" t="s">
        <v>153</v>
      </c>
    </row>
    <row r="256" spans="2:65" s="1" customFormat="1" ht="22.15" customHeight="1">
      <c r="B256" s="32"/>
      <c r="C256" s="127" t="s">
        <v>395</v>
      </c>
      <c r="D256" s="127" t="s">
        <v>155</v>
      </c>
      <c r="E256" s="128" t="s">
        <v>396</v>
      </c>
      <c r="F256" s="129" t="s">
        <v>397</v>
      </c>
      <c r="G256" s="130" t="s">
        <v>202</v>
      </c>
      <c r="H256" s="131">
        <v>77.8</v>
      </c>
      <c r="I256" s="132"/>
      <c r="J256" s="133">
        <f>ROUND(I256*H256,2)</f>
        <v>0</v>
      </c>
      <c r="K256" s="129" t="s">
        <v>159</v>
      </c>
      <c r="L256" s="32"/>
      <c r="M256" s="134" t="s">
        <v>19</v>
      </c>
      <c r="N256" s="135" t="s">
        <v>44</v>
      </c>
      <c r="P256" s="136">
        <f>O256*H256</f>
        <v>0</v>
      </c>
      <c r="Q256" s="136">
        <v>7.9000000000000008E-3</v>
      </c>
      <c r="R256" s="136">
        <f>Q256*H256</f>
        <v>0.61462000000000006</v>
      </c>
      <c r="S256" s="136">
        <v>0</v>
      </c>
      <c r="T256" s="137">
        <f>S256*H256</f>
        <v>0</v>
      </c>
      <c r="AR256" s="138" t="s">
        <v>160</v>
      </c>
      <c r="AT256" s="138" t="s">
        <v>155</v>
      </c>
      <c r="AU256" s="138" t="s">
        <v>85</v>
      </c>
      <c r="AY256" s="17" t="s">
        <v>153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85</v>
      </c>
      <c r="BK256" s="139">
        <f>ROUND(I256*H256,2)</f>
        <v>0</v>
      </c>
      <c r="BL256" s="17" t="s">
        <v>160</v>
      </c>
      <c r="BM256" s="138" t="s">
        <v>395</v>
      </c>
    </row>
    <row r="257" spans="2:65" s="1" customFormat="1" hidden="1">
      <c r="B257" s="32"/>
      <c r="D257" s="140" t="s">
        <v>162</v>
      </c>
      <c r="F257" s="141" t="s">
        <v>398</v>
      </c>
      <c r="I257" s="142"/>
      <c r="L257" s="32"/>
      <c r="M257" s="143"/>
      <c r="T257" s="53"/>
      <c r="AT257" s="17" t="s">
        <v>162</v>
      </c>
      <c r="AU257" s="17" t="s">
        <v>85</v>
      </c>
    </row>
    <row r="258" spans="2:65" s="12" customFormat="1">
      <c r="B258" s="144"/>
      <c r="D258" s="145" t="s">
        <v>164</v>
      </c>
      <c r="F258" s="147" t="s">
        <v>399</v>
      </c>
      <c r="H258" s="148">
        <v>77.8</v>
      </c>
      <c r="I258" s="149"/>
      <c r="L258" s="144"/>
      <c r="M258" s="150"/>
      <c r="T258" s="151"/>
      <c r="AT258" s="146" t="s">
        <v>164</v>
      </c>
      <c r="AU258" s="146" t="s">
        <v>85</v>
      </c>
      <c r="AV258" s="12" t="s">
        <v>85</v>
      </c>
      <c r="AW258" s="12" t="s">
        <v>4</v>
      </c>
      <c r="AX258" s="12" t="s">
        <v>80</v>
      </c>
      <c r="AY258" s="146" t="s">
        <v>153</v>
      </c>
    </row>
    <row r="259" spans="2:65" s="1" customFormat="1" ht="14.45" customHeight="1">
      <c r="B259" s="32"/>
      <c r="C259" s="127" t="s">
        <v>400</v>
      </c>
      <c r="D259" s="127" t="s">
        <v>155</v>
      </c>
      <c r="E259" s="128" t="s">
        <v>401</v>
      </c>
      <c r="F259" s="129" t="s">
        <v>402</v>
      </c>
      <c r="G259" s="130" t="s">
        <v>202</v>
      </c>
      <c r="H259" s="131">
        <v>26</v>
      </c>
      <c r="I259" s="132"/>
      <c r="J259" s="133">
        <f>ROUND(I259*H259,2)</f>
        <v>0</v>
      </c>
      <c r="K259" s="129" t="s">
        <v>159</v>
      </c>
      <c r="L259" s="32"/>
      <c r="M259" s="134" t="s">
        <v>19</v>
      </c>
      <c r="N259" s="135" t="s">
        <v>44</v>
      </c>
      <c r="P259" s="136">
        <f>O259*H259</f>
        <v>0</v>
      </c>
      <c r="Q259" s="136">
        <v>3.8899999999999997E-2</v>
      </c>
      <c r="R259" s="136">
        <f>Q259*H259</f>
        <v>1.0113999999999999</v>
      </c>
      <c r="S259" s="136">
        <v>0</v>
      </c>
      <c r="T259" s="137">
        <f>S259*H259</f>
        <v>0</v>
      </c>
      <c r="AR259" s="138" t="s">
        <v>160</v>
      </c>
      <c r="AT259" s="138" t="s">
        <v>155</v>
      </c>
      <c r="AU259" s="138" t="s">
        <v>85</v>
      </c>
      <c r="AY259" s="17" t="s">
        <v>153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85</v>
      </c>
      <c r="BK259" s="139">
        <f>ROUND(I259*H259,2)</f>
        <v>0</v>
      </c>
      <c r="BL259" s="17" t="s">
        <v>160</v>
      </c>
      <c r="BM259" s="138" t="s">
        <v>403</v>
      </c>
    </row>
    <row r="260" spans="2:65" s="1" customFormat="1" hidden="1">
      <c r="B260" s="32"/>
      <c r="D260" s="140" t="s">
        <v>162</v>
      </c>
      <c r="F260" s="141" t="s">
        <v>404</v>
      </c>
      <c r="I260" s="142"/>
      <c r="L260" s="32"/>
      <c r="M260" s="143"/>
      <c r="T260" s="53"/>
      <c r="AT260" s="17" t="s">
        <v>162</v>
      </c>
      <c r="AU260" s="17" t="s">
        <v>85</v>
      </c>
    </row>
    <row r="261" spans="2:65" s="1" customFormat="1" ht="14.45" customHeight="1">
      <c r="B261" s="32"/>
      <c r="C261" s="127" t="s">
        <v>405</v>
      </c>
      <c r="D261" s="127" t="s">
        <v>155</v>
      </c>
      <c r="E261" s="128" t="s">
        <v>406</v>
      </c>
      <c r="F261" s="129" t="s">
        <v>407</v>
      </c>
      <c r="G261" s="130" t="s">
        <v>202</v>
      </c>
      <c r="H261" s="131">
        <v>26</v>
      </c>
      <c r="I261" s="132"/>
      <c r="J261" s="133">
        <f>ROUND(I261*H261,2)</f>
        <v>0</v>
      </c>
      <c r="K261" s="129" t="s">
        <v>159</v>
      </c>
      <c r="L261" s="32"/>
      <c r="M261" s="134" t="s">
        <v>19</v>
      </c>
      <c r="N261" s="135" t="s">
        <v>44</v>
      </c>
      <c r="P261" s="136">
        <f>O261*H261</f>
        <v>0</v>
      </c>
      <c r="Q261" s="136">
        <v>4.1529999999999997E-2</v>
      </c>
      <c r="R261" s="136">
        <f>Q261*H261</f>
        <v>1.07978</v>
      </c>
      <c r="S261" s="136">
        <v>0</v>
      </c>
      <c r="T261" s="137">
        <f>S261*H261</f>
        <v>0</v>
      </c>
      <c r="AR261" s="138" t="s">
        <v>160</v>
      </c>
      <c r="AT261" s="138" t="s">
        <v>155</v>
      </c>
      <c r="AU261" s="138" t="s">
        <v>85</v>
      </c>
      <c r="AY261" s="17" t="s">
        <v>153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7" t="s">
        <v>85</v>
      </c>
      <c r="BK261" s="139">
        <f>ROUND(I261*H261,2)</f>
        <v>0</v>
      </c>
      <c r="BL261" s="17" t="s">
        <v>160</v>
      </c>
      <c r="BM261" s="138" t="s">
        <v>405</v>
      </c>
    </row>
    <row r="262" spans="2:65" s="1" customFormat="1" hidden="1">
      <c r="B262" s="32"/>
      <c r="D262" s="140" t="s">
        <v>162</v>
      </c>
      <c r="F262" s="141" t="s">
        <v>408</v>
      </c>
      <c r="I262" s="142"/>
      <c r="L262" s="32"/>
      <c r="M262" s="143"/>
      <c r="T262" s="53"/>
      <c r="AT262" s="17" t="s">
        <v>162</v>
      </c>
      <c r="AU262" s="17" t="s">
        <v>85</v>
      </c>
    </row>
    <row r="263" spans="2:65" s="1" customFormat="1" ht="14.45" customHeight="1">
      <c r="B263" s="32"/>
      <c r="C263" s="127" t="s">
        <v>409</v>
      </c>
      <c r="D263" s="127" t="s">
        <v>155</v>
      </c>
      <c r="E263" s="128" t="s">
        <v>410</v>
      </c>
      <c r="F263" s="129" t="s">
        <v>411</v>
      </c>
      <c r="G263" s="130" t="s">
        <v>202</v>
      </c>
      <c r="H263" s="131">
        <v>20.91</v>
      </c>
      <c r="I263" s="132"/>
      <c r="J263" s="133">
        <f>ROUND(I263*H263,2)</f>
        <v>0</v>
      </c>
      <c r="K263" s="129" t="s">
        <v>159</v>
      </c>
      <c r="L263" s="32"/>
      <c r="M263" s="134" t="s">
        <v>19</v>
      </c>
      <c r="N263" s="135" t="s">
        <v>44</v>
      </c>
      <c r="P263" s="136">
        <f>O263*H263</f>
        <v>0</v>
      </c>
      <c r="Q263" s="136">
        <v>1.6760000000000001E-2</v>
      </c>
      <c r="R263" s="136">
        <f>Q263*H263</f>
        <v>0.35045160000000003</v>
      </c>
      <c r="S263" s="136">
        <v>0</v>
      </c>
      <c r="T263" s="137">
        <f>S263*H263</f>
        <v>0</v>
      </c>
      <c r="AR263" s="138" t="s">
        <v>160</v>
      </c>
      <c r="AT263" s="138" t="s">
        <v>155</v>
      </c>
      <c r="AU263" s="138" t="s">
        <v>85</v>
      </c>
      <c r="AY263" s="17" t="s">
        <v>153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7" t="s">
        <v>85</v>
      </c>
      <c r="BK263" s="139">
        <f>ROUND(I263*H263,2)</f>
        <v>0</v>
      </c>
      <c r="BL263" s="17" t="s">
        <v>160</v>
      </c>
      <c r="BM263" s="138" t="s">
        <v>412</v>
      </c>
    </row>
    <row r="264" spans="2:65" s="1" customFormat="1" hidden="1">
      <c r="B264" s="32"/>
      <c r="D264" s="140" t="s">
        <v>162</v>
      </c>
      <c r="F264" s="141" t="s">
        <v>413</v>
      </c>
      <c r="I264" s="142"/>
      <c r="L264" s="32"/>
      <c r="M264" s="143"/>
      <c r="T264" s="53"/>
      <c r="AT264" s="17" t="s">
        <v>162</v>
      </c>
      <c r="AU264" s="17" t="s">
        <v>85</v>
      </c>
    </row>
    <row r="265" spans="2:65" s="12" customFormat="1">
      <c r="B265" s="144"/>
      <c r="D265" s="145" t="s">
        <v>164</v>
      </c>
      <c r="E265" s="146" t="s">
        <v>19</v>
      </c>
      <c r="F265" s="147" t="s">
        <v>414</v>
      </c>
      <c r="H265" s="148">
        <v>20.91</v>
      </c>
      <c r="I265" s="149"/>
      <c r="L265" s="144"/>
      <c r="M265" s="150"/>
      <c r="T265" s="151"/>
      <c r="AT265" s="146" t="s">
        <v>164</v>
      </c>
      <c r="AU265" s="146" t="s">
        <v>85</v>
      </c>
      <c r="AV265" s="12" t="s">
        <v>85</v>
      </c>
      <c r="AW265" s="12" t="s">
        <v>33</v>
      </c>
      <c r="AX265" s="12" t="s">
        <v>80</v>
      </c>
      <c r="AY265" s="146" t="s">
        <v>153</v>
      </c>
    </row>
    <row r="266" spans="2:65" s="1" customFormat="1" ht="22.15" customHeight="1">
      <c r="B266" s="32"/>
      <c r="C266" s="127" t="s">
        <v>415</v>
      </c>
      <c r="D266" s="127" t="s">
        <v>155</v>
      </c>
      <c r="E266" s="128" t="s">
        <v>416</v>
      </c>
      <c r="F266" s="129" t="s">
        <v>417</v>
      </c>
      <c r="G266" s="130" t="s">
        <v>202</v>
      </c>
      <c r="H266" s="131">
        <v>67.92</v>
      </c>
      <c r="I266" s="132"/>
      <c r="J266" s="133">
        <f>ROUND(I266*H266,2)</f>
        <v>0</v>
      </c>
      <c r="K266" s="129" t="s">
        <v>168</v>
      </c>
      <c r="L266" s="32"/>
      <c r="M266" s="134" t="s">
        <v>19</v>
      </c>
      <c r="N266" s="135" t="s">
        <v>44</v>
      </c>
      <c r="P266" s="136">
        <f>O266*H266</f>
        <v>0</v>
      </c>
      <c r="Q266" s="136">
        <v>3.4500000000000003E-2</v>
      </c>
      <c r="R266" s="136">
        <f>Q266*H266</f>
        <v>2.3432400000000002</v>
      </c>
      <c r="S266" s="136">
        <v>0</v>
      </c>
      <c r="T266" s="137">
        <f>S266*H266</f>
        <v>0</v>
      </c>
      <c r="AR266" s="138" t="s">
        <v>160</v>
      </c>
      <c r="AT266" s="138" t="s">
        <v>155</v>
      </c>
      <c r="AU266" s="138" t="s">
        <v>85</v>
      </c>
      <c r="AY266" s="17" t="s">
        <v>153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85</v>
      </c>
      <c r="BK266" s="139">
        <f>ROUND(I266*H266,2)</f>
        <v>0</v>
      </c>
      <c r="BL266" s="17" t="s">
        <v>160</v>
      </c>
      <c r="BM266" s="138" t="s">
        <v>418</v>
      </c>
    </row>
    <row r="267" spans="2:65" s="12" customFormat="1">
      <c r="B267" s="144"/>
      <c r="D267" s="145" t="s">
        <v>164</v>
      </c>
      <c r="E267" s="146" t="s">
        <v>19</v>
      </c>
      <c r="F267" s="147" t="s">
        <v>419</v>
      </c>
      <c r="H267" s="148">
        <v>67.92</v>
      </c>
      <c r="I267" s="149"/>
      <c r="L267" s="144"/>
      <c r="M267" s="150"/>
      <c r="T267" s="151"/>
      <c r="AT267" s="146" t="s">
        <v>164</v>
      </c>
      <c r="AU267" s="146" t="s">
        <v>85</v>
      </c>
      <c r="AV267" s="12" t="s">
        <v>85</v>
      </c>
      <c r="AW267" s="12" t="s">
        <v>33</v>
      </c>
      <c r="AX267" s="12" t="s">
        <v>80</v>
      </c>
      <c r="AY267" s="146" t="s">
        <v>153</v>
      </c>
    </row>
    <row r="268" spans="2:65" s="1" customFormat="1" ht="14.45" customHeight="1">
      <c r="B268" s="32"/>
      <c r="C268" s="127" t="s">
        <v>420</v>
      </c>
      <c r="D268" s="127" t="s">
        <v>155</v>
      </c>
      <c r="E268" s="128" t="s">
        <v>421</v>
      </c>
      <c r="F268" s="129" t="s">
        <v>422</v>
      </c>
      <c r="G268" s="130" t="s">
        <v>202</v>
      </c>
      <c r="H268" s="131">
        <v>67.92</v>
      </c>
      <c r="I268" s="132"/>
      <c r="J268" s="133">
        <f>ROUND(I268*H268,2)</f>
        <v>0</v>
      </c>
      <c r="K268" s="129" t="s">
        <v>168</v>
      </c>
      <c r="L268" s="32"/>
      <c r="M268" s="134" t="s">
        <v>19</v>
      </c>
      <c r="N268" s="135" t="s">
        <v>44</v>
      </c>
      <c r="P268" s="136">
        <f>O268*H268</f>
        <v>0</v>
      </c>
      <c r="Q268" s="136">
        <v>1.6E-2</v>
      </c>
      <c r="R268" s="136">
        <f>Q268*H268</f>
        <v>1.0867200000000001</v>
      </c>
      <c r="S268" s="136">
        <v>0</v>
      </c>
      <c r="T268" s="137">
        <f>S268*H268</f>
        <v>0</v>
      </c>
      <c r="AR268" s="138" t="s">
        <v>160</v>
      </c>
      <c r="AT268" s="138" t="s">
        <v>155</v>
      </c>
      <c r="AU268" s="138" t="s">
        <v>85</v>
      </c>
      <c r="AY268" s="17" t="s">
        <v>153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85</v>
      </c>
      <c r="BK268" s="139">
        <f>ROUND(I268*H268,2)</f>
        <v>0</v>
      </c>
      <c r="BL268" s="17" t="s">
        <v>160</v>
      </c>
      <c r="BM268" s="138" t="s">
        <v>423</v>
      </c>
    </row>
    <row r="269" spans="2:65" s="1" customFormat="1" ht="19.899999999999999" customHeight="1">
      <c r="B269" s="32"/>
      <c r="C269" s="127" t="s">
        <v>412</v>
      </c>
      <c r="D269" s="127" t="s">
        <v>155</v>
      </c>
      <c r="E269" s="128" t="s">
        <v>424</v>
      </c>
      <c r="F269" s="129" t="s">
        <v>425</v>
      </c>
      <c r="G269" s="130" t="s">
        <v>202</v>
      </c>
      <c r="H269" s="131">
        <v>466.21800000000002</v>
      </c>
      <c r="I269" s="132"/>
      <c r="J269" s="133">
        <f>ROUND(I269*H269,2)</f>
        <v>0</v>
      </c>
      <c r="K269" s="129" t="s">
        <v>159</v>
      </c>
      <c r="L269" s="32"/>
      <c r="M269" s="134" t="s">
        <v>19</v>
      </c>
      <c r="N269" s="135" t="s">
        <v>44</v>
      </c>
      <c r="P269" s="136">
        <f>O269*H269</f>
        <v>0</v>
      </c>
      <c r="Q269" s="136">
        <v>6.4999999999999997E-3</v>
      </c>
      <c r="R269" s="136">
        <f>Q269*H269</f>
        <v>3.0304169999999999</v>
      </c>
      <c r="S269" s="136">
        <v>0</v>
      </c>
      <c r="T269" s="137">
        <f>S269*H269</f>
        <v>0</v>
      </c>
      <c r="AR269" s="138" t="s">
        <v>160</v>
      </c>
      <c r="AT269" s="138" t="s">
        <v>155</v>
      </c>
      <c r="AU269" s="138" t="s">
        <v>85</v>
      </c>
      <c r="AY269" s="17" t="s">
        <v>153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7" t="s">
        <v>85</v>
      </c>
      <c r="BK269" s="139">
        <f>ROUND(I269*H269,2)</f>
        <v>0</v>
      </c>
      <c r="BL269" s="17" t="s">
        <v>160</v>
      </c>
      <c r="BM269" s="138" t="s">
        <v>426</v>
      </c>
    </row>
    <row r="270" spans="2:65" s="1" customFormat="1" hidden="1">
      <c r="B270" s="32"/>
      <c r="D270" s="140" t="s">
        <v>162</v>
      </c>
      <c r="F270" s="141" t="s">
        <v>427</v>
      </c>
      <c r="I270" s="142"/>
      <c r="L270" s="32"/>
      <c r="M270" s="143"/>
      <c r="T270" s="53"/>
      <c r="AT270" s="17" t="s">
        <v>162</v>
      </c>
      <c r="AU270" s="17" t="s">
        <v>85</v>
      </c>
    </row>
    <row r="271" spans="2:65" s="14" customFormat="1">
      <c r="B271" s="159"/>
      <c r="D271" s="145" t="s">
        <v>164</v>
      </c>
      <c r="E271" s="160" t="s">
        <v>19</v>
      </c>
      <c r="F271" s="161" t="s">
        <v>428</v>
      </c>
      <c r="H271" s="160" t="s">
        <v>19</v>
      </c>
      <c r="I271" s="162"/>
      <c r="L271" s="159"/>
      <c r="M271" s="163"/>
      <c r="T271" s="164"/>
      <c r="AT271" s="160" t="s">
        <v>164</v>
      </c>
      <c r="AU271" s="160" t="s">
        <v>85</v>
      </c>
      <c r="AV271" s="14" t="s">
        <v>80</v>
      </c>
      <c r="AW271" s="14" t="s">
        <v>33</v>
      </c>
      <c r="AX271" s="14" t="s">
        <v>72</v>
      </c>
      <c r="AY271" s="160" t="s">
        <v>153</v>
      </c>
    </row>
    <row r="272" spans="2:65" s="12" customFormat="1">
      <c r="B272" s="144"/>
      <c r="D272" s="145" t="s">
        <v>164</v>
      </c>
      <c r="E272" s="146" t="s">
        <v>19</v>
      </c>
      <c r="F272" s="147" t="s">
        <v>429</v>
      </c>
      <c r="H272" s="148">
        <v>137.28299999999999</v>
      </c>
      <c r="I272" s="149"/>
      <c r="L272" s="144"/>
      <c r="M272" s="150"/>
      <c r="T272" s="151"/>
      <c r="AT272" s="146" t="s">
        <v>164</v>
      </c>
      <c r="AU272" s="146" t="s">
        <v>85</v>
      </c>
      <c r="AV272" s="12" t="s">
        <v>85</v>
      </c>
      <c r="AW272" s="12" t="s">
        <v>33</v>
      </c>
      <c r="AX272" s="12" t="s">
        <v>72</v>
      </c>
      <c r="AY272" s="146" t="s">
        <v>153</v>
      </c>
    </row>
    <row r="273" spans="2:51" s="14" customFormat="1">
      <c r="B273" s="159"/>
      <c r="D273" s="145" t="s">
        <v>164</v>
      </c>
      <c r="E273" s="160" t="s">
        <v>19</v>
      </c>
      <c r="F273" s="161" t="s">
        <v>430</v>
      </c>
      <c r="H273" s="160" t="s">
        <v>19</v>
      </c>
      <c r="I273" s="162"/>
      <c r="L273" s="159"/>
      <c r="M273" s="163"/>
      <c r="T273" s="164"/>
      <c r="AT273" s="160" t="s">
        <v>164</v>
      </c>
      <c r="AU273" s="160" t="s">
        <v>85</v>
      </c>
      <c r="AV273" s="14" t="s">
        <v>80</v>
      </c>
      <c r="AW273" s="14" t="s">
        <v>33</v>
      </c>
      <c r="AX273" s="14" t="s">
        <v>72</v>
      </c>
      <c r="AY273" s="160" t="s">
        <v>153</v>
      </c>
    </row>
    <row r="274" spans="2:51" s="12" customFormat="1">
      <c r="B274" s="144"/>
      <c r="D274" s="145" t="s">
        <v>164</v>
      </c>
      <c r="E274" s="146" t="s">
        <v>19</v>
      </c>
      <c r="F274" s="147" t="s">
        <v>431</v>
      </c>
      <c r="H274" s="148">
        <v>28.972000000000001</v>
      </c>
      <c r="I274" s="149"/>
      <c r="L274" s="144"/>
      <c r="M274" s="150"/>
      <c r="T274" s="151"/>
      <c r="AT274" s="146" t="s">
        <v>164</v>
      </c>
      <c r="AU274" s="146" t="s">
        <v>85</v>
      </c>
      <c r="AV274" s="12" t="s">
        <v>85</v>
      </c>
      <c r="AW274" s="12" t="s">
        <v>33</v>
      </c>
      <c r="AX274" s="12" t="s">
        <v>72</v>
      </c>
      <c r="AY274" s="146" t="s">
        <v>153</v>
      </c>
    </row>
    <row r="275" spans="2:51" s="14" customFormat="1">
      <c r="B275" s="159"/>
      <c r="D275" s="145" t="s">
        <v>164</v>
      </c>
      <c r="E275" s="160" t="s">
        <v>19</v>
      </c>
      <c r="F275" s="161" t="s">
        <v>432</v>
      </c>
      <c r="H275" s="160" t="s">
        <v>19</v>
      </c>
      <c r="I275" s="162"/>
      <c r="L275" s="159"/>
      <c r="M275" s="163"/>
      <c r="T275" s="164"/>
      <c r="AT275" s="160" t="s">
        <v>164</v>
      </c>
      <c r="AU275" s="160" t="s">
        <v>85</v>
      </c>
      <c r="AV275" s="14" t="s">
        <v>80</v>
      </c>
      <c r="AW275" s="14" t="s">
        <v>33</v>
      </c>
      <c r="AX275" s="14" t="s">
        <v>72</v>
      </c>
      <c r="AY275" s="160" t="s">
        <v>153</v>
      </c>
    </row>
    <row r="276" spans="2:51" s="12" customFormat="1">
      <c r="B276" s="144"/>
      <c r="D276" s="145" t="s">
        <v>164</v>
      </c>
      <c r="E276" s="146" t="s">
        <v>19</v>
      </c>
      <c r="F276" s="147" t="s">
        <v>433</v>
      </c>
      <c r="H276" s="148">
        <v>-24.39</v>
      </c>
      <c r="I276" s="149"/>
      <c r="L276" s="144"/>
      <c r="M276" s="150"/>
      <c r="T276" s="151"/>
      <c r="AT276" s="146" t="s">
        <v>164</v>
      </c>
      <c r="AU276" s="146" t="s">
        <v>85</v>
      </c>
      <c r="AV276" s="12" t="s">
        <v>85</v>
      </c>
      <c r="AW276" s="12" t="s">
        <v>33</v>
      </c>
      <c r="AX276" s="12" t="s">
        <v>72</v>
      </c>
      <c r="AY276" s="146" t="s">
        <v>153</v>
      </c>
    </row>
    <row r="277" spans="2:51" s="14" customFormat="1">
      <c r="B277" s="159"/>
      <c r="D277" s="145" t="s">
        <v>164</v>
      </c>
      <c r="E277" s="160" t="s">
        <v>19</v>
      </c>
      <c r="F277" s="161" t="s">
        <v>434</v>
      </c>
      <c r="H277" s="160" t="s">
        <v>19</v>
      </c>
      <c r="I277" s="162"/>
      <c r="L277" s="159"/>
      <c r="M277" s="163"/>
      <c r="T277" s="164"/>
      <c r="AT277" s="160" t="s">
        <v>164</v>
      </c>
      <c r="AU277" s="160" t="s">
        <v>85</v>
      </c>
      <c r="AV277" s="14" t="s">
        <v>80</v>
      </c>
      <c r="AW277" s="14" t="s">
        <v>33</v>
      </c>
      <c r="AX277" s="14" t="s">
        <v>72</v>
      </c>
      <c r="AY277" s="160" t="s">
        <v>153</v>
      </c>
    </row>
    <row r="278" spans="2:51" s="12" customFormat="1">
      <c r="B278" s="144"/>
      <c r="D278" s="145" t="s">
        <v>164</v>
      </c>
      <c r="E278" s="146" t="s">
        <v>19</v>
      </c>
      <c r="F278" s="147" t="s">
        <v>435</v>
      </c>
      <c r="H278" s="148">
        <v>-2.02</v>
      </c>
      <c r="I278" s="149"/>
      <c r="L278" s="144"/>
      <c r="M278" s="150"/>
      <c r="T278" s="151"/>
      <c r="AT278" s="146" t="s">
        <v>164</v>
      </c>
      <c r="AU278" s="146" t="s">
        <v>85</v>
      </c>
      <c r="AV278" s="12" t="s">
        <v>85</v>
      </c>
      <c r="AW278" s="12" t="s">
        <v>33</v>
      </c>
      <c r="AX278" s="12" t="s">
        <v>72</v>
      </c>
      <c r="AY278" s="146" t="s">
        <v>153</v>
      </c>
    </row>
    <row r="279" spans="2:51" s="14" customFormat="1">
      <c r="B279" s="159"/>
      <c r="D279" s="145" t="s">
        <v>164</v>
      </c>
      <c r="E279" s="160" t="s">
        <v>19</v>
      </c>
      <c r="F279" s="161" t="s">
        <v>436</v>
      </c>
      <c r="H279" s="160" t="s">
        <v>19</v>
      </c>
      <c r="I279" s="162"/>
      <c r="L279" s="159"/>
      <c r="M279" s="163"/>
      <c r="T279" s="164"/>
      <c r="AT279" s="160" t="s">
        <v>164</v>
      </c>
      <c r="AU279" s="160" t="s">
        <v>85</v>
      </c>
      <c r="AV279" s="14" t="s">
        <v>80</v>
      </c>
      <c r="AW279" s="14" t="s">
        <v>33</v>
      </c>
      <c r="AX279" s="14" t="s">
        <v>72</v>
      </c>
      <c r="AY279" s="160" t="s">
        <v>153</v>
      </c>
    </row>
    <row r="280" spans="2:51" s="12" customFormat="1">
      <c r="B280" s="144"/>
      <c r="D280" s="145" t="s">
        <v>164</v>
      </c>
      <c r="E280" s="146" t="s">
        <v>19</v>
      </c>
      <c r="F280" s="147" t="s">
        <v>437</v>
      </c>
      <c r="H280" s="148">
        <v>-2.04</v>
      </c>
      <c r="I280" s="149"/>
      <c r="L280" s="144"/>
      <c r="M280" s="150"/>
      <c r="T280" s="151"/>
      <c r="AT280" s="146" t="s">
        <v>164</v>
      </c>
      <c r="AU280" s="146" t="s">
        <v>85</v>
      </c>
      <c r="AV280" s="12" t="s">
        <v>85</v>
      </c>
      <c r="AW280" s="12" t="s">
        <v>33</v>
      </c>
      <c r="AX280" s="12" t="s">
        <v>72</v>
      </c>
      <c r="AY280" s="146" t="s">
        <v>153</v>
      </c>
    </row>
    <row r="281" spans="2:51" s="14" customFormat="1">
      <c r="B281" s="159"/>
      <c r="D281" s="145" t="s">
        <v>164</v>
      </c>
      <c r="E281" s="160" t="s">
        <v>19</v>
      </c>
      <c r="F281" s="161" t="s">
        <v>438</v>
      </c>
      <c r="H281" s="160" t="s">
        <v>19</v>
      </c>
      <c r="I281" s="162"/>
      <c r="L281" s="159"/>
      <c r="M281" s="163"/>
      <c r="T281" s="164"/>
      <c r="AT281" s="160" t="s">
        <v>164</v>
      </c>
      <c r="AU281" s="160" t="s">
        <v>85</v>
      </c>
      <c r="AV281" s="14" t="s">
        <v>80</v>
      </c>
      <c r="AW281" s="14" t="s">
        <v>33</v>
      </c>
      <c r="AX281" s="14" t="s">
        <v>72</v>
      </c>
      <c r="AY281" s="160" t="s">
        <v>153</v>
      </c>
    </row>
    <row r="282" spans="2:51" s="12" customFormat="1">
      <c r="B282" s="144"/>
      <c r="D282" s="145" t="s">
        <v>164</v>
      </c>
      <c r="E282" s="146" t="s">
        <v>19</v>
      </c>
      <c r="F282" s="147" t="s">
        <v>439</v>
      </c>
      <c r="H282" s="148">
        <v>147.369</v>
      </c>
      <c r="I282" s="149"/>
      <c r="L282" s="144"/>
      <c r="M282" s="150"/>
      <c r="T282" s="151"/>
      <c r="AT282" s="146" t="s">
        <v>164</v>
      </c>
      <c r="AU282" s="146" t="s">
        <v>85</v>
      </c>
      <c r="AV282" s="12" t="s">
        <v>85</v>
      </c>
      <c r="AW282" s="12" t="s">
        <v>33</v>
      </c>
      <c r="AX282" s="12" t="s">
        <v>72</v>
      </c>
      <c r="AY282" s="146" t="s">
        <v>153</v>
      </c>
    </row>
    <row r="283" spans="2:51" s="14" customFormat="1">
      <c r="B283" s="159"/>
      <c r="D283" s="145" t="s">
        <v>164</v>
      </c>
      <c r="E283" s="160" t="s">
        <v>19</v>
      </c>
      <c r="F283" s="161" t="s">
        <v>430</v>
      </c>
      <c r="H283" s="160" t="s">
        <v>19</v>
      </c>
      <c r="I283" s="162"/>
      <c r="L283" s="159"/>
      <c r="M283" s="163"/>
      <c r="T283" s="164"/>
      <c r="AT283" s="160" t="s">
        <v>164</v>
      </c>
      <c r="AU283" s="160" t="s">
        <v>85</v>
      </c>
      <c r="AV283" s="14" t="s">
        <v>80</v>
      </c>
      <c r="AW283" s="14" t="s">
        <v>33</v>
      </c>
      <c r="AX283" s="14" t="s">
        <v>72</v>
      </c>
      <c r="AY283" s="160" t="s">
        <v>153</v>
      </c>
    </row>
    <row r="284" spans="2:51" s="12" customFormat="1">
      <c r="B284" s="144"/>
      <c r="D284" s="145" t="s">
        <v>164</v>
      </c>
      <c r="E284" s="146" t="s">
        <v>19</v>
      </c>
      <c r="F284" s="147" t="s">
        <v>440</v>
      </c>
      <c r="H284" s="148">
        <v>30.802</v>
      </c>
      <c r="I284" s="149"/>
      <c r="L284" s="144"/>
      <c r="M284" s="150"/>
      <c r="T284" s="151"/>
      <c r="AT284" s="146" t="s">
        <v>164</v>
      </c>
      <c r="AU284" s="146" t="s">
        <v>85</v>
      </c>
      <c r="AV284" s="12" t="s">
        <v>85</v>
      </c>
      <c r="AW284" s="12" t="s">
        <v>33</v>
      </c>
      <c r="AX284" s="12" t="s">
        <v>72</v>
      </c>
      <c r="AY284" s="146" t="s">
        <v>153</v>
      </c>
    </row>
    <row r="285" spans="2:51" s="14" customFormat="1">
      <c r="B285" s="159"/>
      <c r="D285" s="145" t="s">
        <v>164</v>
      </c>
      <c r="E285" s="160" t="s">
        <v>19</v>
      </c>
      <c r="F285" s="161" t="s">
        <v>432</v>
      </c>
      <c r="H285" s="160" t="s">
        <v>19</v>
      </c>
      <c r="I285" s="162"/>
      <c r="L285" s="159"/>
      <c r="M285" s="163"/>
      <c r="T285" s="164"/>
      <c r="AT285" s="160" t="s">
        <v>164</v>
      </c>
      <c r="AU285" s="160" t="s">
        <v>85</v>
      </c>
      <c r="AV285" s="14" t="s">
        <v>80</v>
      </c>
      <c r="AW285" s="14" t="s">
        <v>33</v>
      </c>
      <c r="AX285" s="14" t="s">
        <v>72</v>
      </c>
      <c r="AY285" s="160" t="s">
        <v>153</v>
      </c>
    </row>
    <row r="286" spans="2:51" s="12" customFormat="1">
      <c r="B286" s="144"/>
      <c r="D286" s="145" t="s">
        <v>164</v>
      </c>
      <c r="E286" s="146" t="s">
        <v>19</v>
      </c>
      <c r="F286" s="147" t="s">
        <v>441</v>
      </c>
      <c r="H286" s="148">
        <v>-26.027999999999999</v>
      </c>
      <c r="I286" s="149"/>
      <c r="L286" s="144"/>
      <c r="M286" s="150"/>
      <c r="T286" s="151"/>
      <c r="AT286" s="146" t="s">
        <v>164</v>
      </c>
      <c r="AU286" s="146" t="s">
        <v>85</v>
      </c>
      <c r="AV286" s="12" t="s">
        <v>85</v>
      </c>
      <c r="AW286" s="12" t="s">
        <v>33</v>
      </c>
      <c r="AX286" s="12" t="s">
        <v>72</v>
      </c>
      <c r="AY286" s="146" t="s">
        <v>153</v>
      </c>
    </row>
    <row r="287" spans="2:51" s="14" customFormat="1">
      <c r="B287" s="159"/>
      <c r="D287" s="145" t="s">
        <v>164</v>
      </c>
      <c r="E287" s="160" t="s">
        <v>19</v>
      </c>
      <c r="F287" s="161" t="s">
        <v>434</v>
      </c>
      <c r="H287" s="160" t="s">
        <v>19</v>
      </c>
      <c r="I287" s="162"/>
      <c r="L287" s="159"/>
      <c r="M287" s="163"/>
      <c r="T287" s="164"/>
      <c r="AT287" s="160" t="s">
        <v>164</v>
      </c>
      <c r="AU287" s="160" t="s">
        <v>85</v>
      </c>
      <c r="AV287" s="14" t="s">
        <v>80</v>
      </c>
      <c r="AW287" s="14" t="s">
        <v>33</v>
      </c>
      <c r="AX287" s="14" t="s">
        <v>72</v>
      </c>
      <c r="AY287" s="160" t="s">
        <v>153</v>
      </c>
    </row>
    <row r="288" spans="2:51" s="12" customFormat="1">
      <c r="B288" s="144"/>
      <c r="D288" s="145" t="s">
        <v>164</v>
      </c>
      <c r="E288" s="146" t="s">
        <v>19</v>
      </c>
      <c r="F288" s="147" t="s">
        <v>442</v>
      </c>
      <c r="H288" s="148">
        <v>-1.8180000000000001</v>
      </c>
      <c r="I288" s="149"/>
      <c r="L288" s="144"/>
      <c r="M288" s="150"/>
      <c r="T288" s="151"/>
      <c r="AT288" s="146" t="s">
        <v>164</v>
      </c>
      <c r="AU288" s="146" t="s">
        <v>85</v>
      </c>
      <c r="AV288" s="12" t="s">
        <v>85</v>
      </c>
      <c r="AW288" s="12" t="s">
        <v>33</v>
      </c>
      <c r="AX288" s="12" t="s">
        <v>72</v>
      </c>
      <c r="AY288" s="146" t="s">
        <v>153</v>
      </c>
    </row>
    <row r="289" spans="2:51" s="14" customFormat="1">
      <c r="B289" s="159"/>
      <c r="D289" s="145" t="s">
        <v>164</v>
      </c>
      <c r="E289" s="160" t="s">
        <v>19</v>
      </c>
      <c r="F289" s="161" t="s">
        <v>436</v>
      </c>
      <c r="H289" s="160" t="s">
        <v>19</v>
      </c>
      <c r="I289" s="162"/>
      <c r="L289" s="159"/>
      <c r="M289" s="163"/>
      <c r="T289" s="164"/>
      <c r="AT289" s="160" t="s">
        <v>164</v>
      </c>
      <c r="AU289" s="160" t="s">
        <v>85</v>
      </c>
      <c r="AV289" s="14" t="s">
        <v>80</v>
      </c>
      <c r="AW289" s="14" t="s">
        <v>33</v>
      </c>
      <c r="AX289" s="14" t="s">
        <v>72</v>
      </c>
      <c r="AY289" s="160" t="s">
        <v>153</v>
      </c>
    </row>
    <row r="290" spans="2:51" s="12" customFormat="1">
      <c r="B290" s="144"/>
      <c r="D290" s="145" t="s">
        <v>164</v>
      </c>
      <c r="E290" s="146" t="s">
        <v>19</v>
      </c>
      <c r="F290" s="147" t="s">
        <v>443</v>
      </c>
      <c r="H290" s="148">
        <v>-2.2200000000000002</v>
      </c>
      <c r="I290" s="149"/>
      <c r="L290" s="144"/>
      <c r="M290" s="150"/>
      <c r="T290" s="151"/>
      <c r="AT290" s="146" t="s">
        <v>164</v>
      </c>
      <c r="AU290" s="146" t="s">
        <v>85</v>
      </c>
      <c r="AV290" s="12" t="s">
        <v>85</v>
      </c>
      <c r="AW290" s="12" t="s">
        <v>33</v>
      </c>
      <c r="AX290" s="12" t="s">
        <v>72</v>
      </c>
      <c r="AY290" s="146" t="s">
        <v>153</v>
      </c>
    </row>
    <row r="291" spans="2:51" s="14" customFormat="1">
      <c r="B291" s="159"/>
      <c r="D291" s="145" t="s">
        <v>164</v>
      </c>
      <c r="E291" s="160" t="s">
        <v>19</v>
      </c>
      <c r="F291" s="161" t="s">
        <v>444</v>
      </c>
      <c r="H291" s="160" t="s">
        <v>19</v>
      </c>
      <c r="I291" s="162"/>
      <c r="L291" s="159"/>
      <c r="M291" s="163"/>
      <c r="T291" s="164"/>
      <c r="AT291" s="160" t="s">
        <v>164</v>
      </c>
      <c r="AU291" s="160" t="s">
        <v>85</v>
      </c>
      <c r="AV291" s="14" t="s">
        <v>80</v>
      </c>
      <c r="AW291" s="14" t="s">
        <v>33</v>
      </c>
      <c r="AX291" s="14" t="s">
        <v>72</v>
      </c>
      <c r="AY291" s="160" t="s">
        <v>153</v>
      </c>
    </row>
    <row r="292" spans="2:51" s="12" customFormat="1">
      <c r="B292" s="144"/>
      <c r="D292" s="145" t="s">
        <v>164</v>
      </c>
      <c r="E292" s="146" t="s">
        <v>19</v>
      </c>
      <c r="F292" s="147" t="s">
        <v>445</v>
      </c>
      <c r="H292" s="148">
        <v>68.3</v>
      </c>
      <c r="I292" s="149"/>
      <c r="L292" s="144"/>
      <c r="M292" s="150"/>
      <c r="T292" s="151"/>
      <c r="AT292" s="146" t="s">
        <v>164</v>
      </c>
      <c r="AU292" s="146" t="s">
        <v>85</v>
      </c>
      <c r="AV292" s="12" t="s">
        <v>85</v>
      </c>
      <c r="AW292" s="12" t="s">
        <v>33</v>
      </c>
      <c r="AX292" s="12" t="s">
        <v>72</v>
      </c>
      <c r="AY292" s="146" t="s">
        <v>153</v>
      </c>
    </row>
    <row r="293" spans="2:51" s="14" customFormat="1">
      <c r="B293" s="159"/>
      <c r="D293" s="145" t="s">
        <v>164</v>
      </c>
      <c r="E293" s="160" t="s">
        <v>19</v>
      </c>
      <c r="F293" s="161" t="s">
        <v>430</v>
      </c>
      <c r="H293" s="160" t="s">
        <v>19</v>
      </c>
      <c r="I293" s="162"/>
      <c r="L293" s="159"/>
      <c r="M293" s="163"/>
      <c r="T293" s="164"/>
      <c r="AT293" s="160" t="s">
        <v>164</v>
      </c>
      <c r="AU293" s="160" t="s">
        <v>85</v>
      </c>
      <c r="AV293" s="14" t="s">
        <v>80</v>
      </c>
      <c r="AW293" s="14" t="s">
        <v>33</v>
      </c>
      <c r="AX293" s="14" t="s">
        <v>72</v>
      </c>
      <c r="AY293" s="160" t="s">
        <v>153</v>
      </c>
    </row>
    <row r="294" spans="2:51" s="12" customFormat="1">
      <c r="B294" s="144"/>
      <c r="D294" s="145" t="s">
        <v>164</v>
      </c>
      <c r="E294" s="146" t="s">
        <v>19</v>
      </c>
      <c r="F294" s="147" t="s">
        <v>446</v>
      </c>
      <c r="H294" s="148">
        <v>14.529</v>
      </c>
      <c r="I294" s="149"/>
      <c r="L294" s="144"/>
      <c r="M294" s="150"/>
      <c r="T294" s="151"/>
      <c r="AT294" s="146" t="s">
        <v>164</v>
      </c>
      <c r="AU294" s="146" t="s">
        <v>85</v>
      </c>
      <c r="AV294" s="12" t="s">
        <v>85</v>
      </c>
      <c r="AW294" s="12" t="s">
        <v>33</v>
      </c>
      <c r="AX294" s="12" t="s">
        <v>72</v>
      </c>
      <c r="AY294" s="146" t="s">
        <v>153</v>
      </c>
    </row>
    <row r="295" spans="2:51" s="14" customFormat="1">
      <c r="B295" s="159"/>
      <c r="D295" s="145" t="s">
        <v>164</v>
      </c>
      <c r="E295" s="160" t="s">
        <v>19</v>
      </c>
      <c r="F295" s="161" t="s">
        <v>432</v>
      </c>
      <c r="H295" s="160" t="s">
        <v>19</v>
      </c>
      <c r="I295" s="162"/>
      <c r="L295" s="159"/>
      <c r="M295" s="163"/>
      <c r="T295" s="164"/>
      <c r="AT295" s="160" t="s">
        <v>164</v>
      </c>
      <c r="AU295" s="160" t="s">
        <v>85</v>
      </c>
      <c r="AV295" s="14" t="s">
        <v>80</v>
      </c>
      <c r="AW295" s="14" t="s">
        <v>33</v>
      </c>
      <c r="AX295" s="14" t="s">
        <v>72</v>
      </c>
      <c r="AY295" s="160" t="s">
        <v>153</v>
      </c>
    </row>
    <row r="296" spans="2:51" s="12" customFormat="1">
      <c r="B296" s="144"/>
      <c r="D296" s="145" t="s">
        <v>164</v>
      </c>
      <c r="E296" s="146" t="s">
        <v>19</v>
      </c>
      <c r="F296" s="147" t="s">
        <v>447</v>
      </c>
      <c r="H296" s="148">
        <v>-4.2050000000000001</v>
      </c>
      <c r="I296" s="149"/>
      <c r="L296" s="144"/>
      <c r="M296" s="150"/>
      <c r="T296" s="151"/>
      <c r="AT296" s="146" t="s">
        <v>164</v>
      </c>
      <c r="AU296" s="146" t="s">
        <v>85</v>
      </c>
      <c r="AV296" s="12" t="s">
        <v>85</v>
      </c>
      <c r="AW296" s="12" t="s">
        <v>33</v>
      </c>
      <c r="AX296" s="12" t="s">
        <v>72</v>
      </c>
      <c r="AY296" s="146" t="s">
        <v>153</v>
      </c>
    </row>
    <row r="297" spans="2:51" s="14" customFormat="1">
      <c r="B297" s="159"/>
      <c r="D297" s="145" t="s">
        <v>164</v>
      </c>
      <c r="E297" s="160" t="s">
        <v>19</v>
      </c>
      <c r="F297" s="161" t="s">
        <v>436</v>
      </c>
      <c r="H297" s="160" t="s">
        <v>19</v>
      </c>
      <c r="I297" s="162"/>
      <c r="L297" s="159"/>
      <c r="M297" s="163"/>
      <c r="T297" s="164"/>
      <c r="AT297" s="160" t="s">
        <v>164</v>
      </c>
      <c r="AU297" s="160" t="s">
        <v>85</v>
      </c>
      <c r="AV297" s="14" t="s">
        <v>80</v>
      </c>
      <c r="AW297" s="14" t="s">
        <v>33</v>
      </c>
      <c r="AX297" s="14" t="s">
        <v>72</v>
      </c>
      <c r="AY297" s="160" t="s">
        <v>153</v>
      </c>
    </row>
    <row r="298" spans="2:51" s="12" customFormat="1">
      <c r="B298" s="144"/>
      <c r="D298" s="145" t="s">
        <v>164</v>
      </c>
      <c r="E298" s="146" t="s">
        <v>19</v>
      </c>
      <c r="F298" s="147" t="s">
        <v>448</v>
      </c>
      <c r="H298" s="148">
        <v>-0.51</v>
      </c>
      <c r="I298" s="149"/>
      <c r="L298" s="144"/>
      <c r="M298" s="150"/>
      <c r="T298" s="151"/>
      <c r="AT298" s="146" t="s">
        <v>164</v>
      </c>
      <c r="AU298" s="146" t="s">
        <v>85</v>
      </c>
      <c r="AV298" s="12" t="s">
        <v>85</v>
      </c>
      <c r="AW298" s="12" t="s">
        <v>33</v>
      </c>
      <c r="AX298" s="12" t="s">
        <v>72</v>
      </c>
      <c r="AY298" s="146" t="s">
        <v>153</v>
      </c>
    </row>
    <row r="299" spans="2:51" s="14" customFormat="1">
      <c r="B299" s="159"/>
      <c r="D299" s="145" t="s">
        <v>164</v>
      </c>
      <c r="E299" s="160" t="s">
        <v>19</v>
      </c>
      <c r="F299" s="161" t="s">
        <v>449</v>
      </c>
      <c r="H299" s="160" t="s">
        <v>19</v>
      </c>
      <c r="I299" s="162"/>
      <c r="L299" s="159"/>
      <c r="M299" s="163"/>
      <c r="T299" s="164"/>
      <c r="AT299" s="160" t="s">
        <v>164</v>
      </c>
      <c r="AU299" s="160" t="s">
        <v>85</v>
      </c>
      <c r="AV299" s="14" t="s">
        <v>80</v>
      </c>
      <c r="AW299" s="14" t="s">
        <v>33</v>
      </c>
      <c r="AX299" s="14" t="s">
        <v>72</v>
      </c>
      <c r="AY299" s="160" t="s">
        <v>153</v>
      </c>
    </row>
    <row r="300" spans="2:51" s="12" customFormat="1">
      <c r="B300" s="144"/>
      <c r="D300" s="145" t="s">
        <v>164</v>
      </c>
      <c r="E300" s="146" t="s">
        <v>19</v>
      </c>
      <c r="F300" s="147" t="s">
        <v>450</v>
      </c>
      <c r="H300" s="148">
        <v>91.87</v>
      </c>
      <c r="I300" s="149"/>
      <c r="L300" s="144"/>
      <c r="M300" s="150"/>
      <c r="T300" s="151"/>
      <c r="AT300" s="146" t="s">
        <v>164</v>
      </c>
      <c r="AU300" s="146" t="s">
        <v>85</v>
      </c>
      <c r="AV300" s="12" t="s">
        <v>85</v>
      </c>
      <c r="AW300" s="12" t="s">
        <v>33</v>
      </c>
      <c r="AX300" s="12" t="s">
        <v>72</v>
      </c>
      <c r="AY300" s="146" t="s">
        <v>153</v>
      </c>
    </row>
    <row r="301" spans="2:51" s="14" customFormat="1">
      <c r="B301" s="159"/>
      <c r="D301" s="145" t="s">
        <v>164</v>
      </c>
      <c r="E301" s="160" t="s">
        <v>19</v>
      </c>
      <c r="F301" s="161" t="s">
        <v>430</v>
      </c>
      <c r="H301" s="160" t="s">
        <v>19</v>
      </c>
      <c r="I301" s="162"/>
      <c r="L301" s="159"/>
      <c r="M301" s="163"/>
      <c r="T301" s="164"/>
      <c r="AT301" s="160" t="s">
        <v>164</v>
      </c>
      <c r="AU301" s="160" t="s">
        <v>85</v>
      </c>
      <c r="AV301" s="14" t="s">
        <v>80</v>
      </c>
      <c r="AW301" s="14" t="s">
        <v>33</v>
      </c>
      <c r="AX301" s="14" t="s">
        <v>72</v>
      </c>
      <c r="AY301" s="160" t="s">
        <v>153</v>
      </c>
    </row>
    <row r="302" spans="2:51" s="12" customFormat="1">
      <c r="B302" s="144"/>
      <c r="D302" s="145" t="s">
        <v>164</v>
      </c>
      <c r="E302" s="146" t="s">
        <v>19</v>
      </c>
      <c r="F302" s="147" t="s">
        <v>446</v>
      </c>
      <c r="H302" s="148">
        <v>14.529</v>
      </c>
      <c r="I302" s="149"/>
      <c r="L302" s="144"/>
      <c r="M302" s="150"/>
      <c r="T302" s="151"/>
      <c r="AT302" s="146" t="s">
        <v>164</v>
      </c>
      <c r="AU302" s="146" t="s">
        <v>85</v>
      </c>
      <c r="AV302" s="12" t="s">
        <v>85</v>
      </c>
      <c r="AW302" s="12" t="s">
        <v>33</v>
      </c>
      <c r="AX302" s="12" t="s">
        <v>72</v>
      </c>
      <c r="AY302" s="146" t="s">
        <v>153</v>
      </c>
    </row>
    <row r="303" spans="2:51" s="14" customFormat="1">
      <c r="B303" s="159"/>
      <c r="D303" s="145" t="s">
        <v>164</v>
      </c>
      <c r="E303" s="160" t="s">
        <v>19</v>
      </c>
      <c r="F303" s="161" t="s">
        <v>432</v>
      </c>
      <c r="H303" s="160" t="s">
        <v>19</v>
      </c>
      <c r="I303" s="162"/>
      <c r="L303" s="159"/>
      <c r="M303" s="163"/>
      <c r="T303" s="164"/>
      <c r="AT303" s="160" t="s">
        <v>164</v>
      </c>
      <c r="AU303" s="160" t="s">
        <v>85</v>
      </c>
      <c r="AV303" s="14" t="s">
        <v>80</v>
      </c>
      <c r="AW303" s="14" t="s">
        <v>33</v>
      </c>
      <c r="AX303" s="14" t="s">
        <v>72</v>
      </c>
      <c r="AY303" s="160" t="s">
        <v>153</v>
      </c>
    </row>
    <row r="304" spans="2:51" s="12" customFormat="1">
      <c r="B304" s="144"/>
      <c r="D304" s="145" t="s">
        <v>164</v>
      </c>
      <c r="E304" s="146" t="s">
        <v>19</v>
      </c>
      <c r="F304" s="147" t="s">
        <v>447</v>
      </c>
      <c r="H304" s="148">
        <v>-4.2050000000000001</v>
      </c>
      <c r="I304" s="149"/>
      <c r="L304" s="144"/>
      <c r="M304" s="150"/>
      <c r="T304" s="151"/>
      <c r="AT304" s="146" t="s">
        <v>164</v>
      </c>
      <c r="AU304" s="146" t="s">
        <v>85</v>
      </c>
      <c r="AV304" s="12" t="s">
        <v>85</v>
      </c>
      <c r="AW304" s="12" t="s">
        <v>33</v>
      </c>
      <c r="AX304" s="12" t="s">
        <v>72</v>
      </c>
      <c r="AY304" s="146" t="s">
        <v>153</v>
      </c>
    </row>
    <row r="305" spans="2:65" s="13" customFormat="1">
      <c r="B305" s="152"/>
      <c r="D305" s="145" t="s">
        <v>164</v>
      </c>
      <c r="E305" s="153" t="s">
        <v>19</v>
      </c>
      <c r="F305" s="154" t="s">
        <v>198</v>
      </c>
      <c r="H305" s="155">
        <v>466.21800000000002</v>
      </c>
      <c r="I305" s="156"/>
      <c r="L305" s="152"/>
      <c r="M305" s="157"/>
      <c r="T305" s="158"/>
      <c r="AT305" s="153" t="s">
        <v>164</v>
      </c>
      <c r="AU305" s="153" t="s">
        <v>85</v>
      </c>
      <c r="AV305" s="13" t="s">
        <v>160</v>
      </c>
      <c r="AW305" s="13" t="s">
        <v>33</v>
      </c>
      <c r="AX305" s="13" t="s">
        <v>80</v>
      </c>
      <c r="AY305" s="153" t="s">
        <v>153</v>
      </c>
    </row>
    <row r="306" spans="2:65" s="1" customFormat="1" ht="19.899999999999999" customHeight="1">
      <c r="B306" s="32"/>
      <c r="C306" s="127" t="s">
        <v>451</v>
      </c>
      <c r="D306" s="127" t="s">
        <v>155</v>
      </c>
      <c r="E306" s="128" t="s">
        <v>452</v>
      </c>
      <c r="F306" s="129" t="s">
        <v>453</v>
      </c>
      <c r="G306" s="130" t="s">
        <v>202</v>
      </c>
      <c r="H306" s="131">
        <v>466.21800000000002</v>
      </c>
      <c r="I306" s="132"/>
      <c r="J306" s="133">
        <f>ROUND(I306*H306,2)</f>
        <v>0</v>
      </c>
      <c r="K306" s="129" t="s">
        <v>159</v>
      </c>
      <c r="L306" s="32"/>
      <c r="M306" s="134" t="s">
        <v>19</v>
      </c>
      <c r="N306" s="135" t="s">
        <v>44</v>
      </c>
      <c r="P306" s="136">
        <f>O306*H306</f>
        <v>0</v>
      </c>
      <c r="Q306" s="136">
        <v>2.0480000000000002E-2</v>
      </c>
      <c r="R306" s="136">
        <f>Q306*H306</f>
        <v>9.5481446400000003</v>
      </c>
      <c r="S306" s="136">
        <v>0</v>
      </c>
      <c r="T306" s="137">
        <f>S306*H306</f>
        <v>0</v>
      </c>
      <c r="AR306" s="138" t="s">
        <v>160</v>
      </c>
      <c r="AT306" s="138" t="s">
        <v>155</v>
      </c>
      <c r="AU306" s="138" t="s">
        <v>85</v>
      </c>
      <c r="AY306" s="17" t="s">
        <v>153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7" t="s">
        <v>85</v>
      </c>
      <c r="BK306" s="139">
        <f>ROUND(I306*H306,2)</f>
        <v>0</v>
      </c>
      <c r="BL306" s="17" t="s">
        <v>160</v>
      </c>
      <c r="BM306" s="138" t="s">
        <v>454</v>
      </c>
    </row>
    <row r="307" spans="2:65" s="1" customFormat="1" hidden="1">
      <c r="B307" s="32"/>
      <c r="D307" s="140" t="s">
        <v>162</v>
      </c>
      <c r="F307" s="141" t="s">
        <v>455</v>
      </c>
      <c r="I307" s="142"/>
      <c r="L307" s="32"/>
      <c r="M307" s="143"/>
      <c r="T307" s="53"/>
      <c r="AT307" s="17" t="s">
        <v>162</v>
      </c>
      <c r="AU307" s="17" t="s">
        <v>85</v>
      </c>
    </row>
    <row r="308" spans="2:65" s="1" customFormat="1" ht="14.45" customHeight="1">
      <c r="B308" s="32"/>
      <c r="C308" s="127" t="s">
        <v>418</v>
      </c>
      <c r="D308" s="127" t="s">
        <v>155</v>
      </c>
      <c r="E308" s="128" t="s">
        <v>456</v>
      </c>
      <c r="F308" s="129" t="s">
        <v>457</v>
      </c>
      <c r="G308" s="130" t="s">
        <v>202</v>
      </c>
      <c r="H308" s="131">
        <v>662.05</v>
      </c>
      <c r="I308" s="132"/>
      <c r="J308" s="133">
        <f>ROUND(I308*H308,2)</f>
        <v>0</v>
      </c>
      <c r="K308" s="129" t="s">
        <v>458</v>
      </c>
      <c r="L308" s="32"/>
      <c r="M308" s="134" t="s">
        <v>19</v>
      </c>
      <c r="N308" s="135" t="s">
        <v>44</v>
      </c>
      <c r="P308" s="136">
        <f>O308*H308</f>
        <v>0</v>
      </c>
      <c r="Q308" s="136">
        <v>5.4599999999999996E-3</v>
      </c>
      <c r="R308" s="136">
        <f>Q308*H308</f>
        <v>3.6147929999999993</v>
      </c>
      <c r="S308" s="136">
        <v>0</v>
      </c>
      <c r="T308" s="137">
        <f>S308*H308</f>
        <v>0</v>
      </c>
      <c r="AR308" s="138" t="s">
        <v>160</v>
      </c>
      <c r="AT308" s="138" t="s">
        <v>155</v>
      </c>
      <c r="AU308" s="138" t="s">
        <v>85</v>
      </c>
      <c r="AY308" s="17" t="s">
        <v>153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7" t="s">
        <v>85</v>
      </c>
      <c r="BK308" s="139">
        <f>ROUND(I308*H308,2)</f>
        <v>0</v>
      </c>
      <c r="BL308" s="17" t="s">
        <v>160</v>
      </c>
      <c r="BM308" s="138" t="s">
        <v>459</v>
      </c>
    </row>
    <row r="309" spans="2:65" s="1" customFormat="1" hidden="1">
      <c r="B309" s="32"/>
      <c r="D309" s="140" t="s">
        <v>162</v>
      </c>
      <c r="F309" s="141" t="s">
        <v>460</v>
      </c>
      <c r="I309" s="142"/>
      <c r="L309" s="32"/>
      <c r="M309" s="143"/>
      <c r="T309" s="53"/>
      <c r="AT309" s="17" t="s">
        <v>162</v>
      </c>
      <c r="AU309" s="17" t="s">
        <v>85</v>
      </c>
    </row>
    <row r="310" spans="2:65" s="1" customFormat="1" ht="22.15" customHeight="1">
      <c r="B310" s="32"/>
      <c r="C310" s="127" t="s">
        <v>461</v>
      </c>
      <c r="D310" s="127" t="s">
        <v>155</v>
      </c>
      <c r="E310" s="128" t="s">
        <v>462</v>
      </c>
      <c r="F310" s="129" t="s">
        <v>463</v>
      </c>
      <c r="G310" s="130" t="s">
        <v>202</v>
      </c>
      <c r="H310" s="131">
        <v>662.05</v>
      </c>
      <c r="I310" s="132"/>
      <c r="J310" s="133">
        <f>ROUND(I310*H310,2)</f>
        <v>0</v>
      </c>
      <c r="K310" s="129" t="s">
        <v>458</v>
      </c>
      <c r="L310" s="32"/>
      <c r="M310" s="134" t="s">
        <v>19</v>
      </c>
      <c r="N310" s="135" t="s">
        <v>44</v>
      </c>
      <c r="P310" s="136">
        <f>O310*H310</f>
        <v>0</v>
      </c>
      <c r="Q310" s="136">
        <v>2.7999999999999998E-4</v>
      </c>
      <c r="R310" s="136">
        <f>Q310*H310</f>
        <v>0.18537399999999998</v>
      </c>
      <c r="S310" s="136">
        <v>0</v>
      </c>
      <c r="T310" s="137">
        <f>S310*H310</f>
        <v>0</v>
      </c>
      <c r="AR310" s="138" t="s">
        <v>160</v>
      </c>
      <c r="AT310" s="138" t="s">
        <v>155</v>
      </c>
      <c r="AU310" s="138" t="s">
        <v>85</v>
      </c>
      <c r="AY310" s="17" t="s">
        <v>153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7" t="s">
        <v>85</v>
      </c>
      <c r="BK310" s="139">
        <f>ROUND(I310*H310,2)</f>
        <v>0</v>
      </c>
      <c r="BL310" s="17" t="s">
        <v>160</v>
      </c>
      <c r="BM310" s="138" t="s">
        <v>464</v>
      </c>
    </row>
    <row r="311" spans="2:65" s="1" customFormat="1" hidden="1">
      <c r="B311" s="32"/>
      <c r="D311" s="140" t="s">
        <v>162</v>
      </c>
      <c r="F311" s="141" t="s">
        <v>465</v>
      </c>
      <c r="I311" s="142"/>
      <c r="L311" s="32"/>
      <c r="M311" s="143"/>
      <c r="T311" s="53"/>
      <c r="AT311" s="17" t="s">
        <v>162</v>
      </c>
      <c r="AU311" s="17" t="s">
        <v>85</v>
      </c>
    </row>
    <row r="312" spans="2:65" s="1" customFormat="1" ht="34.9" customHeight="1">
      <c r="B312" s="32"/>
      <c r="C312" s="127" t="s">
        <v>423</v>
      </c>
      <c r="D312" s="127" t="s">
        <v>155</v>
      </c>
      <c r="E312" s="128" t="s">
        <v>466</v>
      </c>
      <c r="F312" s="129" t="s">
        <v>467</v>
      </c>
      <c r="G312" s="130" t="s">
        <v>202</v>
      </c>
      <c r="H312" s="131">
        <v>93.474000000000004</v>
      </c>
      <c r="I312" s="132"/>
      <c r="J312" s="133">
        <f>ROUND(I312*H312,2)</f>
        <v>0</v>
      </c>
      <c r="K312" s="129" t="s">
        <v>159</v>
      </c>
      <c r="L312" s="32"/>
      <c r="M312" s="134" t="s">
        <v>19</v>
      </c>
      <c r="N312" s="135" t="s">
        <v>44</v>
      </c>
      <c r="P312" s="136">
        <f>O312*H312</f>
        <v>0</v>
      </c>
      <c r="Q312" s="136">
        <v>8.5199999999999998E-3</v>
      </c>
      <c r="R312" s="136">
        <f>Q312*H312</f>
        <v>0.79639848000000002</v>
      </c>
      <c r="S312" s="136">
        <v>0</v>
      </c>
      <c r="T312" s="137">
        <f>S312*H312</f>
        <v>0</v>
      </c>
      <c r="AR312" s="138" t="s">
        <v>160</v>
      </c>
      <c r="AT312" s="138" t="s">
        <v>155</v>
      </c>
      <c r="AU312" s="138" t="s">
        <v>85</v>
      </c>
      <c r="AY312" s="17" t="s">
        <v>153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7" t="s">
        <v>85</v>
      </c>
      <c r="BK312" s="139">
        <f>ROUND(I312*H312,2)</f>
        <v>0</v>
      </c>
      <c r="BL312" s="17" t="s">
        <v>160</v>
      </c>
      <c r="BM312" s="138" t="s">
        <v>468</v>
      </c>
    </row>
    <row r="313" spans="2:65" s="1" customFormat="1" hidden="1">
      <c r="B313" s="32"/>
      <c r="D313" s="140" t="s">
        <v>162</v>
      </c>
      <c r="F313" s="141" t="s">
        <v>469</v>
      </c>
      <c r="I313" s="142"/>
      <c r="L313" s="32"/>
      <c r="M313" s="143"/>
      <c r="T313" s="53"/>
      <c r="AT313" s="17" t="s">
        <v>162</v>
      </c>
      <c r="AU313" s="17" t="s">
        <v>85</v>
      </c>
    </row>
    <row r="314" spans="2:65" s="12" customFormat="1">
      <c r="B314" s="144"/>
      <c r="D314" s="145" t="s">
        <v>164</v>
      </c>
      <c r="E314" s="146" t="s">
        <v>19</v>
      </c>
      <c r="F314" s="147" t="s">
        <v>470</v>
      </c>
      <c r="H314" s="148">
        <v>93.474000000000004</v>
      </c>
      <c r="I314" s="149"/>
      <c r="L314" s="144"/>
      <c r="M314" s="150"/>
      <c r="T314" s="151"/>
      <c r="AT314" s="146" t="s">
        <v>164</v>
      </c>
      <c r="AU314" s="146" t="s">
        <v>85</v>
      </c>
      <c r="AV314" s="12" t="s">
        <v>85</v>
      </c>
      <c r="AW314" s="12" t="s">
        <v>33</v>
      </c>
      <c r="AX314" s="12" t="s">
        <v>80</v>
      </c>
      <c r="AY314" s="146" t="s">
        <v>153</v>
      </c>
    </row>
    <row r="315" spans="2:65" s="1" customFormat="1" ht="14.45" customHeight="1">
      <c r="B315" s="32"/>
      <c r="C315" s="165" t="s">
        <v>471</v>
      </c>
      <c r="D315" s="165" t="s">
        <v>267</v>
      </c>
      <c r="E315" s="166" t="s">
        <v>472</v>
      </c>
      <c r="F315" s="167" t="s">
        <v>473</v>
      </c>
      <c r="G315" s="168" t="s">
        <v>202</v>
      </c>
      <c r="H315" s="169">
        <v>98.147999999999996</v>
      </c>
      <c r="I315" s="170"/>
      <c r="J315" s="171">
        <f>ROUND(I315*H315,2)</f>
        <v>0</v>
      </c>
      <c r="K315" s="167" t="s">
        <v>159</v>
      </c>
      <c r="L315" s="172"/>
      <c r="M315" s="173" t="s">
        <v>19</v>
      </c>
      <c r="N315" s="174" t="s">
        <v>44</v>
      </c>
      <c r="P315" s="136">
        <f>O315*H315</f>
        <v>0</v>
      </c>
      <c r="Q315" s="136">
        <v>3.5999999999999999E-3</v>
      </c>
      <c r="R315" s="136">
        <f>Q315*H315</f>
        <v>0.3533328</v>
      </c>
      <c r="S315" s="136">
        <v>0</v>
      </c>
      <c r="T315" s="137">
        <f>S315*H315</f>
        <v>0</v>
      </c>
      <c r="AR315" s="138" t="s">
        <v>199</v>
      </c>
      <c r="AT315" s="138" t="s">
        <v>267</v>
      </c>
      <c r="AU315" s="138" t="s">
        <v>85</v>
      </c>
      <c r="AY315" s="17" t="s">
        <v>153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7" t="s">
        <v>85</v>
      </c>
      <c r="BK315" s="139">
        <f>ROUND(I315*H315,2)</f>
        <v>0</v>
      </c>
      <c r="BL315" s="17" t="s">
        <v>160</v>
      </c>
      <c r="BM315" s="138" t="s">
        <v>474</v>
      </c>
    </row>
    <row r="316" spans="2:65" s="12" customFormat="1">
      <c r="B316" s="144"/>
      <c r="D316" s="145" t="s">
        <v>164</v>
      </c>
      <c r="F316" s="147" t="s">
        <v>475</v>
      </c>
      <c r="H316" s="148">
        <v>98.147999999999996</v>
      </c>
      <c r="I316" s="149"/>
      <c r="L316" s="144"/>
      <c r="M316" s="150"/>
      <c r="T316" s="151"/>
      <c r="AT316" s="146" t="s">
        <v>164</v>
      </c>
      <c r="AU316" s="146" t="s">
        <v>85</v>
      </c>
      <c r="AV316" s="12" t="s">
        <v>85</v>
      </c>
      <c r="AW316" s="12" t="s">
        <v>4</v>
      </c>
      <c r="AX316" s="12" t="s">
        <v>80</v>
      </c>
      <c r="AY316" s="146" t="s">
        <v>153</v>
      </c>
    </row>
    <row r="317" spans="2:65" s="1" customFormat="1" ht="34.9" customHeight="1">
      <c r="B317" s="32"/>
      <c r="C317" s="127" t="s">
        <v>426</v>
      </c>
      <c r="D317" s="127" t="s">
        <v>155</v>
      </c>
      <c r="E317" s="128" t="s">
        <v>476</v>
      </c>
      <c r="F317" s="129" t="s">
        <v>477</v>
      </c>
      <c r="G317" s="130" t="s">
        <v>202</v>
      </c>
      <c r="H317" s="131">
        <v>662.05600000000004</v>
      </c>
      <c r="I317" s="132"/>
      <c r="J317" s="133">
        <f>ROUND(I317*H317,2)</f>
        <v>0</v>
      </c>
      <c r="K317" s="129" t="s">
        <v>159</v>
      </c>
      <c r="L317" s="32"/>
      <c r="M317" s="134" t="s">
        <v>19</v>
      </c>
      <c r="N317" s="135" t="s">
        <v>44</v>
      </c>
      <c r="P317" s="136">
        <f>O317*H317</f>
        <v>0</v>
      </c>
      <c r="Q317" s="136">
        <v>8.6800000000000002E-3</v>
      </c>
      <c r="R317" s="136">
        <f>Q317*H317</f>
        <v>5.7466460800000005</v>
      </c>
      <c r="S317" s="136">
        <v>0</v>
      </c>
      <c r="T317" s="137">
        <f>S317*H317</f>
        <v>0</v>
      </c>
      <c r="AR317" s="138" t="s">
        <v>160</v>
      </c>
      <c r="AT317" s="138" t="s">
        <v>155</v>
      </c>
      <c r="AU317" s="138" t="s">
        <v>85</v>
      </c>
      <c r="AY317" s="17" t="s">
        <v>153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7" t="s">
        <v>85</v>
      </c>
      <c r="BK317" s="139">
        <f>ROUND(I317*H317,2)</f>
        <v>0</v>
      </c>
      <c r="BL317" s="17" t="s">
        <v>160</v>
      </c>
      <c r="BM317" s="138" t="s">
        <v>478</v>
      </c>
    </row>
    <row r="318" spans="2:65" s="1" customFormat="1" hidden="1">
      <c r="B318" s="32"/>
      <c r="D318" s="140" t="s">
        <v>162</v>
      </c>
      <c r="F318" s="141" t="s">
        <v>479</v>
      </c>
      <c r="I318" s="142"/>
      <c r="L318" s="32"/>
      <c r="M318" s="143"/>
      <c r="T318" s="53"/>
      <c r="AT318" s="17" t="s">
        <v>162</v>
      </c>
      <c r="AU318" s="17" t="s">
        <v>85</v>
      </c>
    </row>
    <row r="319" spans="2:65" s="14" customFormat="1">
      <c r="B319" s="159"/>
      <c r="D319" s="145" t="s">
        <v>164</v>
      </c>
      <c r="E319" s="160" t="s">
        <v>19</v>
      </c>
      <c r="F319" s="161" t="s">
        <v>480</v>
      </c>
      <c r="H319" s="160" t="s">
        <v>19</v>
      </c>
      <c r="I319" s="162"/>
      <c r="L319" s="159"/>
      <c r="M319" s="163"/>
      <c r="T319" s="164"/>
      <c r="AT319" s="160" t="s">
        <v>164</v>
      </c>
      <c r="AU319" s="160" t="s">
        <v>85</v>
      </c>
      <c r="AV319" s="14" t="s">
        <v>80</v>
      </c>
      <c r="AW319" s="14" t="s">
        <v>33</v>
      </c>
      <c r="AX319" s="14" t="s">
        <v>72</v>
      </c>
      <c r="AY319" s="160" t="s">
        <v>153</v>
      </c>
    </row>
    <row r="320" spans="2:65" s="12" customFormat="1">
      <c r="B320" s="144"/>
      <c r="D320" s="145" t="s">
        <v>164</v>
      </c>
      <c r="E320" s="146" t="s">
        <v>19</v>
      </c>
      <c r="F320" s="147" t="s">
        <v>429</v>
      </c>
      <c r="H320" s="148">
        <v>137.28299999999999</v>
      </c>
      <c r="I320" s="149"/>
      <c r="L320" s="144"/>
      <c r="M320" s="150"/>
      <c r="T320" s="151"/>
      <c r="AT320" s="146" t="s">
        <v>164</v>
      </c>
      <c r="AU320" s="146" t="s">
        <v>85</v>
      </c>
      <c r="AV320" s="12" t="s">
        <v>85</v>
      </c>
      <c r="AW320" s="12" t="s">
        <v>33</v>
      </c>
      <c r="AX320" s="12" t="s">
        <v>72</v>
      </c>
      <c r="AY320" s="146" t="s">
        <v>153</v>
      </c>
    </row>
    <row r="321" spans="2:51" s="14" customFormat="1">
      <c r="B321" s="159"/>
      <c r="D321" s="145" t="s">
        <v>164</v>
      </c>
      <c r="E321" s="160" t="s">
        <v>19</v>
      </c>
      <c r="F321" s="161" t="s">
        <v>430</v>
      </c>
      <c r="H321" s="160" t="s">
        <v>19</v>
      </c>
      <c r="I321" s="162"/>
      <c r="L321" s="159"/>
      <c r="M321" s="163"/>
      <c r="T321" s="164"/>
      <c r="AT321" s="160" t="s">
        <v>164</v>
      </c>
      <c r="AU321" s="160" t="s">
        <v>85</v>
      </c>
      <c r="AV321" s="14" t="s">
        <v>80</v>
      </c>
      <c r="AW321" s="14" t="s">
        <v>33</v>
      </c>
      <c r="AX321" s="14" t="s">
        <v>72</v>
      </c>
      <c r="AY321" s="160" t="s">
        <v>153</v>
      </c>
    </row>
    <row r="322" spans="2:51" s="12" customFormat="1">
      <c r="B322" s="144"/>
      <c r="D322" s="145" t="s">
        <v>164</v>
      </c>
      <c r="E322" s="146" t="s">
        <v>19</v>
      </c>
      <c r="F322" s="147" t="s">
        <v>431</v>
      </c>
      <c r="H322" s="148">
        <v>28.972000000000001</v>
      </c>
      <c r="I322" s="149"/>
      <c r="L322" s="144"/>
      <c r="M322" s="150"/>
      <c r="T322" s="151"/>
      <c r="AT322" s="146" t="s">
        <v>164</v>
      </c>
      <c r="AU322" s="146" t="s">
        <v>85</v>
      </c>
      <c r="AV322" s="12" t="s">
        <v>85</v>
      </c>
      <c r="AW322" s="12" t="s">
        <v>33</v>
      </c>
      <c r="AX322" s="12" t="s">
        <v>72</v>
      </c>
      <c r="AY322" s="146" t="s">
        <v>153</v>
      </c>
    </row>
    <row r="323" spans="2:51" s="14" customFormat="1">
      <c r="B323" s="159"/>
      <c r="D323" s="145" t="s">
        <v>164</v>
      </c>
      <c r="E323" s="160" t="s">
        <v>19</v>
      </c>
      <c r="F323" s="161" t="s">
        <v>432</v>
      </c>
      <c r="H323" s="160" t="s">
        <v>19</v>
      </c>
      <c r="I323" s="162"/>
      <c r="L323" s="159"/>
      <c r="M323" s="163"/>
      <c r="T323" s="164"/>
      <c r="AT323" s="160" t="s">
        <v>164</v>
      </c>
      <c r="AU323" s="160" t="s">
        <v>85</v>
      </c>
      <c r="AV323" s="14" t="s">
        <v>80</v>
      </c>
      <c r="AW323" s="14" t="s">
        <v>33</v>
      </c>
      <c r="AX323" s="14" t="s">
        <v>72</v>
      </c>
      <c r="AY323" s="160" t="s">
        <v>153</v>
      </c>
    </row>
    <row r="324" spans="2:51" s="12" customFormat="1">
      <c r="B324" s="144"/>
      <c r="D324" s="145" t="s">
        <v>164</v>
      </c>
      <c r="E324" s="146" t="s">
        <v>19</v>
      </c>
      <c r="F324" s="147" t="s">
        <v>433</v>
      </c>
      <c r="H324" s="148">
        <v>-24.39</v>
      </c>
      <c r="I324" s="149"/>
      <c r="L324" s="144"/>
      <c r="M324" s="150"/>
      <c r="T324" s="151"/>
      <c r="AT324" s="146" t="s">
        <v>164</v>
      </c>
      <c r="AU324" s="146" t="s">
        <v>85</v>
      </c>
      <c r="AV324" s="12" t="s">
        <v>85</v>
      </c>
      <c r="AW324" s="12" t="s">
        <v>33</v>
      </c>
      <c r="AX324" s="12" t="s">
        <v>72</v>
      </c>
      <c r="AY324" s="146" t="s">
        <v>153</v>
      </c>
    </row>
    <row r="325" spans="2:51" s="14" customFormat="1">
      <c r="B325" s="159"/>
      <c r="D325" s="145" t="s">
        <v>164</v>
      </c>
      <c r="E325" s="160" t="s">
        <v>19</v>
      </c>
      <c r="F325" s="161" t="s">
        <v>434</v>
      </c>
      <c r="H325" s="160" t="s">
        <v>19</v>
      </c>
      <c r="I325" s="162"/>
      <c r="L325" s="159"/>
      <c r="M325" s="163"/>
      <c r="T325" s="164"/>
      <c r="AT325" s="160" t="s">
        <v>164</v>
      </c>
      <c r="AU325" s="160" t="s">
        <v>85</v>
      </c>
      <c r="AV325" s="14" t="s">
        <v>80</v>
      </c>
      <c r="AW325" s="14" t="s">
        <v>33</v>
      </c>
      <c r="AX325" s="14" t="s">
        <v>72</v>
      </c>
      <c r="AY325" s="160" t="s">
        <v>153</v>
      </c>
    </row>
    <row r="326" spans="2:51" s="12" customFormat="1">
      <c r="B326" s="144"/>
      <c r="D326" s="145" t="s">
        <v>164</v>
      </c>
      <c r="E326" s="146" t="s">
        <v>19</v>
      </c>
      <c r="F326" s="147" t="s">
        <v>481</v>
      </c>
      <c r="H326" s="148">
        <v>-2.02</v>
      </c>
      <c r="I326" s="149"/>
      <c r="L326" s="144"/>
      <c r="M326" s="150"/>
      <c r="T326" s="151"/>
      <c r="AT326" s="146" t="s">
        <v>164</v>
      </c>
      <c r="AU326" s="146" t="s">
        <v>85</v>
      </c>
      <c r="AV326" s="12" t="s">
        <v>85</v>
      </c>
      <c r="AW326" s="12" t="s">
        <v>33</v>
      </c>
      <c r="AX326" s="12" t="s">
        <v>72</v>
      </c>
      <c r="AY326" s="146" t="s">
        <v>153</v>
      </c>
    </row>
    <row r="327" spans="2:51" s="14" customFormat="1">
      <c r="B327" s="159"/>
      <c r="D327" s="145" t="s">
        <v>164</v>
      </c>
      <c r="E327" s="160" t="s">
        <v>19</v>
      </c>
      <c r="F327" s="161" t="s">
        <v>436</v>
      </c>
      <c r="H327" s="160" t="s">
        <v>19</v>
      </c>
      <c r="I327" s="162"/>
      <c r="L327" s="159"/>
      <c r="M327" s="163"/>
      <c r="T327" s="164"/>
      <c r="AT327" s="160" t="s">
        <v>164</v>
      </c>
      <c r="AU327" s="160" t="s">
        <v>85</v>
      </c>
      <c r="AV327" s="14" t="s">
        <v>80</v>
      </c>
      <c r="AW327" s="14" t="s">
        <v>33</v>
      </c>
      <c r="AX327" s="14" t="s">
        <v>72</v>
      </c>
      <c r="AY327" s="160" t="s">
        <v>153</v>
      </c>
    </row>
    <row r="328" spans="2:51" s="12" customFormat="1">
      <c r="B328" s="144"/>
      <c r="D328" s="145" t="s">
        <v>164</v>
      </c>
      <c r="E328" s="146" t="s">
        <v>19</v>
      </c>
      <c r="F328" s="147" t="s">
        <v>482</v>
      </c>
      <c r="H328" s="148">
        <v>-2.04</v>
      </c>
      <c r="I328" s="149"/>
      <c r="L328" s="144"/>
      <c r="M328" s="150"/>
      <c r="T328" s="151"/>
      <c r="AT328" s="146" t="s">
        <v>164</v>
      </c>
      <c r="AU328" s="146" t="s">
        <v>85</v>
      </c>
      <c r="AV328" s="12" t="s">
        <v>85</v>
      </c>
      <c r="AW328" s="12" t="s">
        <v>33</v>
      </c>
      <c r="AX328" s="12" t="s">
        <v>72</v>
      </c>
      <c r="AY328" s="146" t="s">
        <v>153</v>
      </c>
    </row>
    <row r="329" spans="2:51" s="14" customFormat="1">
      <c r="B329" s="159"/>
      <c r="D329" s="145" t="s">
        <v>164</v>
      </c>
      <c r="E329" s="160" t="s">
        <v>19</v>
      </c>
      <c r="F329" s="161" t="s">
        <v>483</v>
      </c>
      <c r="H329" s="160" t="s">
        <v>19</v>
      </c>
      <c r="I329" s="162"/>
      <c r="L329" s="159"/>
      <c r="M329" s="163"/>
      <c r="T329" s="164"/>
      <c r="AT329" s="160" t="s">
        <v>164</v>
      </c>
      <c r="AU329" s="160" t="s">
        <v>85</v>
      </c>
      <c r="AV329" s="14" t="s">
        <v>80</v>
      </c>
      <c r="AW329" s="14" t="s">
        <v>33</v>
      </c>
      <c r="AX329" s="14" t="s">
        <v>72</v>
      </c>
      <c r="AY329" s="160" t="s">
        <v>153</v>
      </c>
    </row>
    <row r="330" spans="2:51" s="12" customFormat="1">
      <c r="B330" s="144"/>
      <c r="D330" s="145" t="s">
        <v>164</v>
      </c>
      <c r="E330" s="146" t="s">
        <v>19</v>
      </c>
      <c r="F330" s="147" t="s">
        <v>484</v>
      </c>
      <c r="H330" s="148">
        <v>217.411</v>
      </c>
      <c r="I330" s="149"/>
      <c r="L330" s="144"/>
      <c r="M330" s="150"/>
      <c r="T330" s="151"/>
      <c r="AT330" s="146" t="s">
        <v>164</v>
      </c>
      <c r="AU330" s="146" t="s">
        <v>85</v>
      </c>
      <c r="AV330" s="12" t="s">
        <v>85</v>
      </c>
      <c r="AW330" s="12" t="s">
        <v>33</v>
      </c>
      <c r="AX330" s="12" t="s">
        <v>72</v>
      </c>
      <c r="AY330" s="146" t="s">
        <v>153</v>
      </c>
    </row>
    <row r="331" spans="2:51" s="14" customFormat="1">
      <c r="B331" s="159"/>
      <c r="D331" s="145" t="s">
        <v>164</v>
      </c>
      <c r="E331" s="160" t="s">
        <v>19</v>
      </c>
      <c r="F331" s="161" t="s">
        <v>430</v>
      </c>
      <c r="H331" s="160" t="s">
        <v>19</v>
      </c>
      <c r="I331" s="162"/>
      <c r="L331" s="159"/>
      <c r="M331" s="163"/>
      <c r="T331" s="164"/>
      <c r="AT331" s="160" t="s">
        <v>164</v>
      </c>
      <c r="AU331" s="160" t="s">
        <v>85</v>
      </c>
      <c r="AV331" s="14" t="s">
        <v>80</v>
      </c>
      <c r="AW331" s="14" t="s">
        <v>33</v>
      </c>
      <c r="AX331" s="14" t="s">
        <v>72</v>
      </c>
      <c r="AY331" s="160" t="s">
        <v>153</v>
      </c>
    </row>
    <row r="332" spans="2:51" s="12" customFormat="1">
      <c r="B332" s="144"/>
      <c r="D332" s="145" t="s">
        <v>164</v>
      </c>
      <c r="E332" s="146" t="s">
        <v>19</v>
      </c>
      <c r="F332" s="147" t="s">
        <v>440</v>
      </c>
      <c r="H332" s="148">
        <v>30.802</v>
      </c>
      <c r="I332" s="149"/>
      <c r="L332" s="144"/>
      <c r="M332" s="150"/>
      <c r="T332" s="151"/>
      <c r="AT332" s="146" t="s">
        <v>164</v>
      </c>
      <c r="AU332" s="146" t="s">
        <v>85</v>
      </c>
      <c r="AV332" s="12" t="s">
        <v>85</v>
      </c>
      <c r="AW332" s="12" t="s">
        <v>33</v>
      </c>
      <c r="AX332" s="12" t="s">
        <v>72</v>
      </c>
      <c r="AY332" s="146" t="s">
        <v>153</v>
      </c>
    </row>
    <row r="333" spans="2:51" s="14" customFormat="1">
      <c r="B333" s="159"/>
      <c r="D333" s="145" t="s">
        <v>164</v>
      </c>
      <c r="E333" s="160" t="s">
        <v>19</v>
      </c>
      <c r="F333" s="161" t="s">
        <v>432</v>
      </c>
      <c r="H333" s="160" t="s">
        <v>19</v>
      </c>
      <c r="I333" s="162"/>
      <c r="L333" s="159"/>
      <c r="M333" s="163"/>
      <c r="T333" s="164"/>
      <c r="AT333" s="160" t="s">
        <v>164</v>
      </c>
      <c r="AU333" s="160" t="s">
        <v>85</v>
      </c>
      <c r="AV333" s="14" t="s">
        <v>80</v>
      </c>
      <c r="AW333" s="14" t="s">
        <v>33</v>
      </c>
      <c r="AX333" s="14" t="s">
        <v>72</v>
      </c>
      <c r="AY333" s="160" t="s">
        <v>153</v>
      </c>
    </row>
    <row r="334" spans="2:51" s="12" customFormat="1">
      <c r="B334" s="144"/>
      <c r="D334" s="145" t="s">
        <v>164</v>
      </c>
      <c r="E334" s="146" t="s">
        <v>19</v>
      </c>
      <c r="F334" s="147" t="s">
        <v>485</v>
      </c>
      <c r="H334" s="148">
        <v>26.027999999999999</v>
      </c>
      <c r="I334" s="149"/>
      <c r="L334" s="144"/>
      <c r="M334" s="150"/>
      <c r="T334" s="151"/>
      <c r="AT334" s="146" t="s">
        <v>164</v>
      </c>
      <c r="AU334" s="146" t="s">
        <v>85</v>
      </c>
      <c r="AV334" s="12" t="s">
        <v>85</v>
      </c>
      <c r="AW334" s="12" t="s">
        <v>33</v>
      </c>
      <c r="AX334" s="12" t="s">
        <v>72</v>
      </c>
      <c r="AY334" s="146" t="s">
        <v>153</v>
      </c>
    </row>
    <row r="335" spans="2:51" s="14" customFormat="1">
      <c r="B335" s="159"/>
      <c r="D335" s="145" t="s">
        <v>164</v>
      </c>
      <c r="E335" s="160" t="s">
        <v>19</v>
      </c>
      <c r="F335" s="161" t="s">
        <v>434</v>
      </c>
      <c r="H335" s="160" t="s">
        <v>19</v>
      </c>
      <c r="I335" s="162"/>
      <c r="L335" s="159"/>
      <c r="M335" s="163"/>
      <c r="T335" s="164"/>
      <c r="AT335" s="160" t="s">
        <v>164</v>
      </c>
      <c r="AU335" s="160" t="s">
        <v>85</v>
      </c>
      <c r="AV335" s="14" t="s">
        <v>80</v>
      </c>
      <c r="AW335" s="14" t="s">
        <v>33</v>
      </c>
      <c r="AX335" s="14" t="s">
        <v>72</v>
      </c>
      <c r="AY335" s="160" t="s">
        <v>153</v>
      </c>
    </row>
    <row r="336" spans="2:51" s="12" customFormat="1">
      <c r="B336" s="144"/>
      <c r="D336" s="145" t="s">
        <v>164</v>
      </c>
      <c r="E336" s="146" t="s">
        <v>19</v>
      </c>
      <c r="F336" s="147" t="s">
        <v>486</v>
      </c>
      <c r="H336" s="148">
        <v>-1.8180000000000001</v>
      </c>
      <c r="I336" s="149"/>
      <c r="L336" s="144"/>
      <c r="M336" s="150"/>
      <c r="T336" s="151"/>
      <c r="AT336" s="146" t="s">
        <v>164</v>
      </c>
      <c r="AU336" s="146" t="s">
        <v>85</v>
      </c>
      <c r="AV336" s="12" t="s">
        <v>85</v>
      </c>
      <c r="AW336" s="12" t="s">
        <v>33</v>
      </c>
      <c r="AX336" s="12" t="s">
        <v>72</v>
      </c>
      <c r="AY336" s="146" t="s">
        <v>153</v>
      </c>
    </row>
    <row r="337" spans="2:51" s="14" customFormat="1">
      <c r="B337" s="159"/>
      <c r="D337" s="145" t="s">
        <v>164</v>
      </c>
      <c r="E337" s="160" t="s">
        <v>19</v>
      </c>
      <c r="F337" s="161" t="s">
        <v>436</v>
      </c>
      <c r="H337" s="160" t="s">
        <v>19</v>
      </c>
      <c r="I337" s="162"/>
      <c r="L337" s="159"/>
      <c r="M337" s="163"/>
      <c r="T337" s="164"/>
      <c r="AT337" s="160" t="s">
        <v>164</v>
      </c>
      <c r="AU337" s="160" t="s">
        <v>85</v>
      </c>
      <c r="AV337" s="14" t="s">
        <v>80</v>
      </c>
      <c r="AW337" s="14" t="s">
        <v>33</v>
      </c>
      <c r="AX337" s="14" t="s">
        <v>72</v>
      </c>
      <c r="AY337" s="160" t="s">
        <v>153</v>
      </c>
    </row>
    <row r="338" spans="2:51" s="12" customFormat="1">
      <c r="B338" s="144"/>
      <c r="D338" s="145" t="s">
        <v>164</v>
      </c>
      <c r="E338" s="146" t="s">
        <v>19</v>
      </c>
      <c r="F338" s="147" t="s">
        <v>443</v>
      </c>
      <c r="H338" s="148">
        <v>-2.2200000000000002</v>
      </c>
      <c r="I338" s="149"/>
      <c r="L338" s="144"/>
      <c r="M338" s="150"/>
      <c r="T338" s="151"/>
      <c r="AT338" s="146" t="s">
        <v>164</v>
      </c>
      <c r="AU338" s="146" t="s">
        <v>85</v>
      </c>
      <c r="AV338" s="12" t="s">
        <v>85</v>
      </c>
      <c r="AW338" s="12" t="s">
        <v>33</v>
      </c>
      <c r="AX338" s="12" t="s">
        <v>72</v>
      </c>
      <c r="AY338" s="146" t="s">
        <v>153</v>
      </c>
    </row>
    <row r="339" spans="2:51" s="14" customFormat="1">
      <c r="B339" s="159"/>
      <c r="D339" s="145" t="s">
        <v>164</v>
      </c>
      <c r="E339" s="160" t="s">
        <v>19</v>
      </c>
      <c r="F339" s="161" t="s">
        <v>444</v>
      </c>
      <c r="H339" s="160" t="s">
        <v>19</v>
      </c>
      <c r="I339" s="162"/>
      <c r="L339" s="159"/>
      <c r="M339" s="163"/>
      <c r="T339" s="164"/>
      <c r="AT339" s="160" t="s">
        <v>164</v>
      </c>
      <c r="AU339" s="160" t="s">
        <v>85</v>
      </c>
      <c r="AV339" s="14" t="s">
        <v>80</v>
      </c>
      <c r="AW339" s="14" t="s">
        <v>33</v>
      </c>
      <c r="AX339" s="14" t="s">
        <v>72</v>
      </c>
      <c r="AY339" s="160" t="s">
        <v>153</v>
      </c>
    </row>
    <row r="340" spans="2:51" s="12" customFormat="1">
      <c r="B340" s="144"/>
      <c r="D340" s="145" t="s">
        <v>164</v>
      </c>
      <c r="E340" s="146" t="s">
        <v>19</v>
      </c>
      <c r="F340" s="147" t="s">
        <v>445</v>
      </c>
      <c r="H340" s="148">
        <v>68.3</v>
      </c>
      <c r="I340" s="149"/>
      <c r="L340" s="144"/>
      <c r="M340" s="150"/>
      <c r="T340" s="151"/>
      <c r="AT340" s="146" t="s">
        <v>164</v>
      </c>
      <c r="AU340" s="146" t="s">
        <v>85</v>
      </c>
      <c r="AV340" s="12" t="s">
        <v>85</v>
      </c>
      <c r="AW340" s="12" t="s">
        <v>33</v>
      </c>
      <c r="AX340" s="12" t="s">
        <v>72</v>
      </c>
      <c r="AY340" s="146" t="s">
        <v>153</v>
      </c>
    </row>
    <row r="341" spans="2:51" s="14" customFormat="1">
      <c r="B341" s="159"/>
      <c r="D341" s="145" t="s">
        <v>164</v>
      </c>
      <c r="E341" s="160" t="s">
        <v>19</v>
      </c>
      <c r="F341" s="161" t="s">
        <v>430</v>
      </c>
      <c r="H341" s="160" t="s">
        <v>19</v>
      </c>
      <c r="I341" s="162"/>
      <c r="L341" s="159"/>
      <c r="M341" s="163"/>
      <c r="T341" s="164"/>
      <c r="AT341" s="160" t="s">
        <v>164</v>
      </c>
      <c r="AU341" s="160" t="s">
        <v>85</v>
      </c>
      <c r="AV341" s="14" t="s">
        <v>80</v>
      </c>
      <c r="AW341" s="14" t="s">
        <v>33</v>
      </c>
      <c r="AX341" s="14" t="s">
        <v>72</v>
      </c>
      <c r="AY341" s="160" t="s">
        <v>153</v>
      </c>
    </row>
    <row r="342" spans="2:51" s="12" customFormat="1">
      <c r="B342" s="144"/>
      <c r="D342" s="145" t="s">
        <v>164</v>
      </c>
      <c r="E342" s="146" t="s">
        <v>19</v>
      </c>
      <c r="F342" s="147" t="s">
        <v>446</v>
      </c>
      <c r="H342" s="148">
        <v>14.529</v>
      </c>
      <c r="I342" s="149"/>
      <c r="L342" s="144"/>
      <c r="M342" s="150"/>
      <c r="T342" s="151"/>
      <c r="AT342" s="146" t="s">
        <v>164</v>
      </c>
      <c r="AU342" s="146" t="s">
        <v>85</v>
      </c>
      <c r="AV342" s="12" t="s">
        <v>85</v>
      </c>
      <c r="AW342" s="12" t="s">
        <v>33</v>
      </c>
      <c r="AX342" s="12" t="s">
        <v>72</v>
      </c>
      <c r="AY342" s="146" t="s">
        <v>153</v>
      </c>
    </row>
    <row r="343" spans="2:51" s="14" customFormat="1">
      <c r="B343" s="159"/>
      <c r="D343" s="145" t="s">
        <v>164</v>
      </c>
      <c r="E343" s="160" t="s">
        <v>19</v>
      </c>
      <c r="F343" s="161" t="s">
        <v>432</v>
      </c>
      <c r="H343" s="160" t="s">
        <v>19</v>
      </c>
      <c r="I343" s="162"/>
      <c r="L343" s="159"/>
      <c r="M343" s="163"/>
      <c r="T343" s="164"/>
      <c r="AT343" s="160" t="s">
        <v>164</v>
      </c>
      <c r="AU343" s="160" t="s">
        <v>85</v>
      </c>
      <c r="AV343" s="14" t="s">
        <v>80</v>
      </c>
      <c r="AW343" s="14" t="s">
        <v>33</v>
      </c>
      <c r="AX343" s="14" t="s">
        <v>72</v>
      </c>
      <c r="AY343" s="160" t="s">
        <v>153</v>
      </c>
    </row>
    <row r="344" spans="2:51" s="12" customFormat="1">
      <c r="B344" s="144"/>
      <c r="D344" s="145" t="s">
        <v>164</v>
      </c>
      <c r="E344" s="146" t="s">
        <v>19</v>
      </c>
      <c r="F344" s="147" t="s">
        <v>487</v>
      </c>
      <c r="H344" s="148">
        <v>-4.2050000000000001</v>
      </c>
      <c r="I344" s="149"/>
      <c r="L344" s="144"/>
      <c r="M344" s="150"/>
      <c r="T344" s="151"/>
      <c r="AT344" s="146" t="s">
        <v>164</v>
      </c>
      <c r="AU344" s="146" t="s">
        <v>85</v>
      </c>
      <c r="AV344" s="12" t="s">
        <v>85</v>
      </c>
      <c r="AW344" s="12" t="s">
        <v>33</v>
      </c>
      <c r="AX344" s="12" t="s">
        <v>72</v>
      </c>
      <c r="AY344" s="146" t="s">
        <v>153</v>
      </c>
    </row>
    <row r="345" spans="2:51" s="14" customFormat="1">
      <c r="B345" s="159"/>
      <c r="D345" s="145" t="s">
        <v>164</v>
      </c>
      <c r="E345" s="160" t="s">
        <v>19</v>
      </c>
      <c r="F345" s="161" t="s">
        <v>436</v>
      </c>
      <c r="H345" s="160" t="s">
        <v>19</v>
      </c>
      <c r="I345" s="162"/>
      <c r="L345" s="159"/>
      <c r="M345" s="163"/>
      <c r="T345" s="164"/>
      <c r="AT345" s="160" t="s">
        <v>164</v>
      </c>
      <c r="AU345" s="160" t="s">
        <v>85</v>
      </c>
      <c r="AV345" s="14" t="s">
        <v>80</v>
      </c>
      <c r="AW345" s="14" t="s">
        <v>33</v>
      </c>
      <c r="AX345" s="14" t="s">
        <v>72</v>
      </c>
      <c r="AY345" s="160" t="s">
        <v>153</v>
      </c>
    </row>
    <row r="346" spans="2:51" s="12" customFormat="1">
      <c r="B346" s="144"/>
      <c r="D346" s="145" t="s">
        <v>164</v>
      </c>
      <c r="E346" s="146" t="s">
        <v>19</v>
      </c>
      <c r="F346" s="147" t="s">
        <v>488</v>
      </c>
      <c r="H346" s="148">
        <v>-0.51</v>
      </c>
      <c r="I346" s="149"/>
      <c r="L346" s="144"/>
      <c r="M346" s="150"/>
      <c r="T346" s="151"/>
      <c r="AT346" s="146" t="s">
        <v>164</v>
      </c>
      <c r="AU346" s="146" t="s">
        <v>85</v>
      </c>
      <c r="AV346" s="12" t="s">
        <v>85</v>
      </c>
      <c r="AW346" s="12" t="s">
        <v>33</v>
      </c>
      <c r="AX346" s="12" t="s">
        <v>72</v>
      </c>
      <c r="AY346" s="146" t="s">
        <v>153</v>
      </c>
    </row>
    <row r="347" spans="2:51" s="14" customFormat="1">
      <c r="B347" s="159"/>
      <c r="D347" s="145" t="s">
        <v>164</v>
      </c>
      <c r="E347" s="160" t="s">
        <v>19</v>
      </c>
      <c r="F347" s="161" t="s">
        <v>449</v>
      </c>
      <c r="H347" s="160" t="s">
        <v>19</v>
      </c>
      <c r="I347" s="162"/>
      <c r="L347" s="159"/>
      <c r="M347" s="163"/>
      <c r="T347" s="164"/>
      <c r="AT347" s="160" t="s">
        <v>164</v>
      </c>
      <c r="AU347" s="160" t="s">
        <v>85</v>
      </c>
      <c r="AV347" s="14" t="s">
        <v>80</v>
      </c>
      <c r="AW347" s="14" t="s">
        <v>33</v>
      </c>
      <c r="AX347" s="14" t="s">
        <v>72</v>
      </c>
      <c r="AY347" s="160" t="s">
        <v>153</v>
      </c>
    </row>
    <row r="348" spans="2:51" s="12" customFormat="1">
      <c r="B348" s="144"/>
      <c r="D348" s="145" t="s">
        <v>164</v>
      </c>
      <c r="E348" s="146" t="s">
        <v>19</v>
      </c>
      <c r="F348" s="147" t="s">
        <v>450</v>
      </c>
      <c r="H348" s="148">
        <v>91.87</v>
      </c>
      <c r="I348" s="149"/>
      <c r="L348" s="144"/>
      <c r="M348" s="150"/>
      <c r="T348" s="151"/>
      <c r="AT348" s="146" t="s">
        <v>164</v>
      </c>
      <c r="AU348" s="146" t="s">
        <v>85</v>
      </c>
      <c r="AV348" s="12" t="s">
        <v>85</v>
      </c>
      <c r="AW348" s="12" t="s">
        <v>33</v>
      </c>
      <c r="AX348" s="12" t="s">
        <v>72</v>
      </c>
      <c r="AY348" s="146" t="s">
        <v>153</v>
      </c>
    </row>
    <row r="349" spans="2:51" s="14" customFormat="1">
      <c r="B349" s="159"/>
      <c r="D349" s="145" t="s">
        <v>164</v>
      </c>
      <c r="E349" s="160" t="s">
        <v>19</v>
      </c>
      <c r="F349" s="161" t="s">
        <v>430</v>
      </c>
      <c r="H349" s="160" t="s">
        <v>19</v>
      </c>
      <c r="I349" s="162"/>
      <c r="L349" s="159"/>
      <c r="M349" s="163"/>
      <c r="T349" s="164"/>
      <c r="AT349" s="160" t="s">
        <v>164</v>
      </c>
      <c r="AU349" s="160" t="s">
        <v>85</v>
      </c>
      <c r="AV349" s="14" t="s">
        <v>80</v>
      </c>
      <c r="AW349" s="14" t="s">
        <v>33</v>
      </c>
      <c r="AX349" s="14" t="s">
        <v>72</v>
      </c>
      <c r="AY349" s="160" t="s">
        <v>153</v>
      </c>
    </row>
    <row r="350" spans="2:51" s="12" customFormat="1">
      <c r="B350" s="144"/>
      <c r="D350" s="145" t="s">
        <v>164</v>
      </c>
      <c r="E350" s="146" t="s">
        <v>19</v>
      </c>
      <c r="F350" s="147" t="s">
        <v>446</v>
      </c>
      <c r="H350" s="148">
        <v>14.529</v>
      </c>
      <c r="I350" s="149"/>
      <c r="L350" s="144"/>
      <c r="M350" s="150"/>
      <c r="T350" s="151"/>
      <c r="AT350" s="146" t="s">
        <v>164</v>
      </c>
      <c r="AU350" s="146" t="s">
        <v>85</v>
      </c>
      <c r="AV350" s="12" t="s">
        <v>85</v>
      </c>
      <c r="AW350" s="12" t="s">
        <v>33</v>
      </c>
      <c r="AX350" s="12" t="s">
        <v>72</v>
      </c>
      <c r="AY350" s="146" t="s">
        <v>153</v>
      </c>
    </row>
    <row r="351" spans="2:51" s="14" customFormat="1">
      <c r="B351" s="159"/>
      <c r="D351" s="145" t="s">
        <v>164</v>
      </c>
      <c r="E351" s="160" t="s">
        <v>19</v>
      </c>
      <c r="F351" s="161" t="s">
        <v>432</v>
      </c>
      <c r="H351" s="160" t="s">
        <v>19</v>
      </c>
      <c r="I351" s="162"/>
      <c r="L351" s="159"/>
      <c r="M351" s="163"/>
      <c r="T351" s="164"/>
      <c r="AT351" s="160" t="s">
        <v>164</v>
      </c>
      <c r="AU351" s="160" t="s">
        <v>85</v>
      </c>
      <c r="AV351" s="14" t="s">
        <v>80</v>
      </c>
      <c r="AW351" s="14" t="s">
        <v>33</v>
      </c>
      <c r="AX351" s="14" t="s">
        <v>72</v>
      </c>
      <c r="AY351" s="160" t="s">
        <v>153</v>
      </c>
    </row>
    <row r="352" spans="2:51" s="12" customFormat="1">
      <c r="B352" s="144"/>
      <c r="D352" s="145" t="s">
        <v>164</v>
      </c>
      <c r="E352" s="146" t="s">
        <v>19</v>
      </c>
      <c r="F352" s="147" t="s">
        <v>487</v>
      </c>
      <c r="H352" s="148">
        <v>-4.2050000000000001</v>
      </c>
      <c r="I352" s="149"/>
      <c r="L352" s="144"/>
      <c r="M352" s="150"/>
      <c r="T352" s="151"/>
      <c r="AT352" s="146" t="s">
        <v>164</v>
      </c>
      <c r="AU352" s="146" t="s">
        <v>85</v>
      </c>
      <c r="AV352" s="12" t="s">
        <v>85</v>
      </c>
      <c r="AW352" s="12" t="s">
        <v>33</v>
      </c>
      <c r="AX352" s="12" t="s">
        <v>72</v>
      </c>
      <c r="AY352" s="146" t="s">
        <v>153</v>
      </c>
    </row>
    <row r="353" spans="2:65" s="14" customFormat="1">
      <c r="B353" s="159"/>
      <c r="D353" s="145" t="s">
        <v>164</v>
      </c>
      <c r="E353" s="160" t="s">
        <v>19</v>
      </c>
      <c r="F353" s="161" t="s">
        <v>489</v>
      </c>
      <c r="H353" s="160" t="s">
        <v>19</v>
      </c>
      <c r="I353" s="162"/>
      <c r="L353" s="159"/>
      <c r="M353" s="163"/>
      <c r="T353" s="164"/>
      <c r="AT353" s="160" t="s">
        <v>164</v>
      </c>
      <c r="AU353" s="160" t="s">
        <v>85</v>
      </c>
      <c r="AV353" s="14" t="s">
        <v>80</v>
      </c>
      <c r="AW353" s="14" t="s">
        <v>33</v>
      </c>
      <c r="AX353" s="14" t="s">
        <v>72</v>
      </c>
      <c r="AY353" s="160" t="s">
        <v>153</v>
      </c>
    </row>
    <row r="354" spans="2:65" s="12" customFormat="1">
      <c r="B354" s="144"/>
      <c r="D354" s="145" t="s">
        <v>164</v>
      </c>
      <c r="E354" s="146" t="s">
        <v>19</v>
      </c>
      <c r="F354" s="147" t="s">
        <v>490</v>
      </c>
      <c r="H354" s="148">
        <v>30.1</v>
      </c>
      <c r="I354" s="149"/>
      <c r="L354" s="144"/>
      <c r="M354" s="150"/>
      <c r="T354" s="151"/>
      <c r="AT354" s="146" t="s">
        <v>164</v>
      </c>
      <c r="AU354" s="146" t="s">
        <v>85</v>
      </c>
      <c r="AV354" s="12" t="s">
        <v>85</v>
      </c>
      <c r="AW354" s="12" t="s">
        <v>33</v>
      </c>
      <c r="AX354" s="12" t="s">
        <v>72</v>
      </c>
      <c r="AY354" s="146" t="s">
        <v>153</v>
      </c>
    </row>
    <row r="355" spans="2:65" s="14" customFormat="1">
      <c r="B355" s="159"/>
      <c r="D355" s="145" t="s">
        <v>164</v>
      </c>
      <c r="E355" s="160" t="s">
        <v>19</v>
      </c>
      <c r="F355" s="161" t="s">
        <v>491</v>
      </c>
      <c r="H355" s="160" t="s">
        <v>19</v>
      </c>
      <c r="I355" s="162"/>
      <c r="L355" s="159"/>
      <c r="M355" s="163"/>
      <c r="T355" s="164"/>
      <c r="AT355" s="160" t="s">
        <v>164</v>
      </c>
      <c r="AU355" s="160" t="s">
        <v>85</v>
      </c>
      <c r="AV355" s="14" t="s">
        <v>80</v>
      </c>
      <c r="AW355" s="14" t="s">
        <v>33</v>
      </c>
      <c r="AX355" s="14" t="s">
        <v>72</v>
      </c>
      <c r="AY355" s="160" t="s">
        <v>153</v>
      </c>
    </row>
    <row r="356" spans="2:65" s="12" customFormat="1">
      <c r="B356" s="144"/>
      <c r="D356" s="145" t="s">
        <v>164</v>
      </c>
      <c r="E356" s="146" t="s">
        <v>19</v>
      </c>
      <c r="F356" s="147" t="s">
        <v>492</v>
      </c>
      <c r="H356" s="148">
        <v>43.64</v>
      </c>
      <c r="I356" s="149"/>
      <c r="L356" s="144"/>
      <c r="M356" s="150"/>
      <c r="T356" s="151"/>
      <c r="AT356" s="146" t="s">
        <v>164</v>
      </c>
      <c r="AU356" s="146" t="s">
        <v>85</v>
      </c>
      <c r="AV356" s="12" t="s">
        <v>85</v>
      </c>
      <c r="AW356" s="12" t="s">
        <v>33</v>
      </c>
      <c r="AX356" s="12" t="s">
        <v>72</v>
      </c>
      <c r="AY356" s="146" t="s">
        <v>153</v>
      </c>
    </row>
    <row r="357" spans="2:65" s="13" customFormat="1">
      <c r="B357" s="152"/>
      <c r="D357" s="145" t="s">
        <v>164</v>
      </c>
      <c r="E357" s="153" t="s">
        <v>19</v>
      </c>
      <c r="F357" s="154" t="s">
        <v>198</v>
      </c>
      <c r="H357" s="155">
        <v>662.05600000000004</v>
      </c>
      <c r="I357" s="156"/>
      <c r="L357" s="152"/>
      <c r="M357" s="157"/>
      <c r="T357" s="158"/>
      <c r="AT357" s="153" t="s">
        <v>164</v>
      </c>
      <c r="AU357" s="153" t="s">
        <v>85</v>
      </c>
      <c r="AV357" s="13" t="s">
        <v>160</v>
      </c>
      <c r="AW357" s="13" t="s">
        <v>33</v>
      </c>
      <c r="AX357" s="13" t="s">
        <v>80</v>
      </c>
      <c r="AY357" s="153" t="s">
        <v>153</v>
      </c>
    </row>
    <row r="358" spans="2:65" s="1" customFormat="1" ht="14.45" customHeight="1">
      <c r="B358" s="32"/>
      <c r="C358" s="165" t="s">
        <v>493</v>
      </c>
      <c r="D358" s="165" t="s">
        <v>267</v>
      </c>
      <c r="E358" s="166" t="s">
        <v>494</v>
      </c>
      <c r="F358" s="167" t="s">
        <v>495</v>
      </c>
      <c r="G358" s="168" t="s">
        <v>202</v>
      </c>
      <c r="H358" s="169">
        <v>695.15899999999999</v>
      </c>
      <c r="I358" s="170"/>
      <c r="J358" s="171">
        <f>ROUND(I358*H358,2)</f>
        <v>0</v>
      </c>
      <c r="K358" s="167" t="s">
        <v>159</v>
      </c>
      <c r="L358" s="172"/>
      <c r="M358" s="173" t="s">
        <v>19</v>
      </c>
      <c r="N358" s="174" t="s">
        <v>44</v>
      </c>
      <c r="P358" s="136">
        <f>O358*H358</f>
        <v>0</v>
      </c>
      <c r="Q358" s="136">
        <v>3.0000000000000001E-3</v>
      </c>
      <c r="R358" s="136">
        <f>Q358*H358</f>
        <v>2.085477</v>
      </c>
      <c r="S358" s="136">
        <v>0</v>
      </c>
      <c r="T358" s="137">
        <f>S358*H358</f>
        <v>0</v>
      </c>
      <c r="AR358" s="138" t="s">
        <v>199</v>
      </c>
      <c r="AT358" s="138" t="s">
        <v>267</v>
      </c>
      <c r="AU358" s="138" t="s">
        <v>85</v>
      </c>
      <c r="AY358" s="17" t="s">
        <v>153</v>
      </c>
      <c r="BE358" s="139">
        <f>IF(N358="základní",J358,0)</f>
        <v>0</v>
      </c>
      <c r="BF358" s="139">
        <f>IF(N358="snížená",J358,0)</f>
        <v>0</v>
      </c>
      <c r="BG358" s="139">
        <f>IF(N358="zákl. přenesená",J358,0)</f>
        <v>0</v>
      </c>
      <c r="BH358" s="139">
        <f>IF(N358="sníž. přenesená",J358,0)</f>
        <v>0</v>
      </c>
      <c r="BI358" s="139">
        <f>IF(N358="nulová",J358,0)</f>
        <v>0</v>
      </c>
      <c r="BJ358" s="17" t="s">
        <v>85</v>
      </c>
      <c r="BK358" s="139">
        <f>ROUND(I358*H358,2)</f>
        <v>0</v>
      </c>
      <c r="BL358" s="17" t="s">
        <v>160</v>
      </c>
      <c r="BM358" s="138" t="s">
        <v>496</v>
      </c>
    </row>
    <row r="359" spans="2:65" s="12" customFormat="1">
      <c r="B359" s="144"/>
      <c r="D359" s="145" t="s">
        <v>164</v>
      </c>
      <c r="F359" s="147" t="s">
        <v>497</v>
      </c>
      <c r="H359" s="148">
        <v>695.15899999999999</v>
      </c>
      <c r="I359" s="149"/>
      <c r="L359" s="144"/>
      <c r="M359" s="150"/>
      <c r="T359" s="151"/>
      <c r="AT359" s="146" t="s">
        <v>164</v>
      </c>
      <c r="AU359" s="146" t="s">
        <v>85</v>
      </c>
      <c r="AV359" s="12" t="s">
        <v>85</v>
      </c>
      <c r="AW359" s="12" t="s">
        <v>4</v>
      </c>
      <c r="AX359" s="12" t="s">
        <v>80</v>
      </c>
      <c r="AY359" s="146" t="s">
        <v>153</v>
      </c>
    </row>
    <row r="360" spans="2:65" s="1" customFormat="1" ht="22.15" customHeight="1">
      <c r="B360" s="32"/>
      <c r="C360" s="127" t="s">
        <v>454</v>
      </c>
      <c r="D360" s="127" t="s">
        <v>155</v>
      </c>
      <c r="E360" s="128" t="s">
        <v>498</v>
      </c>
      <c r="F360" s="129" t="s">
        <v>499</v>
      </c>
      <c r="G360" s="130" t="s">
        <v>500</v>
      </c>
      <c r="H360" s="131">
        <v>189.68</v>
      </c>
      <c r="I360" s="132"/>
      <c r="J360" s="133">
        <f>ROUND(I360*H360,2)</f>
        <v>0</v>
      </c>
      <c r="K360" s="129" t="s">
        <v>159</v>
      </c>
      <c r="L360" s="32"/>
      <c r="M360" s="134" t="s">
        <v>19</v>
      </c>
      <c r="N360" s="135" t="s">
        <v>44</v>
      </c>
      <c r="P360" s="136">
        <f>O360*H360</f>
        <v>0</v>
      </c>
      <c r="Q360" s="136">
        <v>3.3899999999999998E-3</v>
      </c>
      <c r="R360" s="136">
        <f>Q360*H360</f>
        <v>0.64301520000000001</v>
      </c>
      <c r="S360" s="136">
        <v>0</v>
      </c>
      <c r="T360" s="137">
        <f>S360*H360</f>
        <v>0</v>
      </c>
      <c r="AR360" s="138" t="s">
        <v>160</v>
      </c>
      <c r="AT360" s="138" t="s">
        <v>155</v>
      </c>
      <c r="AU360" s="138" t="s">
        <v>85</v>
      </c>
      <c r="AY360" s="17" t="s">
        <v>153</v>
      </c>
      <c r="BE360" s="139">
        <f>IF(N360="základní",J360,0)</f>
        <v>0</v>
      </c>
      <c r="BF360" s="139">
        <f>IF(N360="snížená",J360,0)</f>
        <v>0</v>
      </c>
      <c r="BG360" s="139">
        <f>IF(N360="zákl. přenesená",J360,0)</f>
        <v>0</v>
      </c>
      <c r="BH360" s="139">
        <f>IF(N360="sníž. přenesená",J360,0)</f>
        <v>0</v>
      </c>
      <c r="BI360" s="139">
        <f>IF(N360="nulová",J360,0)</f>
        <v>0</v>
      </c>
      <c r="BJ360" s="17" t="s">
        <v>85</v>
      </c>
      <c r="BK360" s="139">
        <f>ROUND(I360*H360,2)</f>
        <v>0</v>
      </c>
      <c r="BL360" s="17" t="s">
        <v>160</v>
      </c>
      <c r="BM360" s="138" t="s">
        <v>501</v>
      </c>
    </row>
    <row r="361" spans="2:65" s="1" customFormat="1" hidden="1">
      <c r="B361" s="32"/>
      <c r="D361" s="140" t="s">
        <v>162</v>
      </c>
      <c r="F361" s="141" t="s">
        <v>502</v>
      </c>
      <c r="I361" s="142"/>
      <c r="L361" s="32"/>
      <c r="M361" s="143"/>
      <c r="T361" s="53"/>
      <c r="AT361" s="17" t="s">
        <v>162</v>
      </c>
      <c r="AU361" s="17" t="s">
        <v>85</v>
      </c>
    </row>
    <row r="362" spans="2:65" s="14" customFormat="1">
      <c r="B362" s="159"/>
      <c r="D362" s="145" t="s">
        <v>164</v>
      </c>
      <c r="E362" s="160" t="s">
        <v>19</v>
      </c>
      <c r="F362" s="161" t="s">
        <v>503</v>
      </c>
      <c r="H362" s="160" t="s">
        <v>19</v>
      </c>
      <c r="I362" s="162"/>
      <c r="L362" s="159"/>
      <c r="M362" s="163"/>
      <c r="T362" s="164"/>
      <c r="AT362" s="160" t="s">
        <v>164</v>
      </c>
      <c r="AU362" s="160" t="s">
        <v>85</v>
      </c>
      <c r="AV362" s="14" t="s">
        <v>80</v>
      </c>
      <c r="AW362" s="14" t="s">
        <v>33</v>
      </c>
      <c r="AX362" s="14" t="s">
        <v>72</v>
      </c>
      <c r="AY362" s="160" t="s">
        <v>153</v>
      </c>
    </row>
    <row r="363" spans="2:65" s="14" customFormat="1">
      <c r="B363" s="159"/>
      <c r="D363" s="145" t="s">
        <v>164</v>
      </c>
      <c r="E363" s="160" t="s">
        <v>19</v>
      </c>
      <c r="F363" s="161" t="s">
        <v>432</v>
      </c>
      <c r="H363" s="160" t="s">
        <v>19</v>
      </c>
      <c r="I363" s="162"/>
      <c r="L363" s="159"/>
      <c r="M363" s="163"/>
      <c r="T363" s="164"/>
      <c r="AT363" s="160" t="s">
        <v>164</v>
      </c>
      <c r="AU363" s="160" t="s">
        <v>85</v>
      </c>
      <c r="AV363" s="14" t="s">
        <v>80</v>
      </c>
      <c r="AW363" s="14" t="s">
        <v>33</v>
      </c>
      <c r="AX363" s="14" t="s">
        <v>72</v>
      </c>
      <c r="AY363" s="160" t="s">
        <v>153</v>
      </c>
    </row>
    <row r="364" spans="2:65" s="12" customFormat="1">
      <c r="B364" s="144"/>
      <c r="D364" s="145" t="s">
        <v>164</v>
      </c>
      <c r="E364" s="146" t="s">
        <v>19</v>
      </c>
      <c r="F364" s="147" t="s">
        <v>504</v>
      </c>
      <c r="H364" s="148">
        <v>53.9</v>
      </c>
      <c r="I364" s="149"/>
      <c r="L364" s="144"/>
      <c r="M364" s="150"/>
      <c r="T364" s="151"/>
      <c r="AT364" s="146" t="s">
        <v>164</v>
      </c>
      <c r="AU364" s="146" t="s">
        <v>85</v>
      </c>
      <c r="AV364" s="12" t="s">
        <v>85</v>
      </c>
      <c r="AW364" s="12" t="s">
        <v>33</v>
      </c>
      <c r="AX364" s="12" t="s">
        <v>72</v>
      </c>
      <c r="AY364" s="146" t="s">
        <v>153</v>
      </c>
    </row>
    <row r="365" spans="2:65" s="14" customFormat="1">
      <c r="B365" s="159"/>
      <c r="D365" s="145" t="s">
        <v>164</v>
      </c>
      <c r="E365" s="160" t="s">
        <v>19</v>
      </c>
      <c r="F365" s="161" t="s">
        <v>434</v>
      </c>
      <c r="H365" s="160" t="s">
        <v>19</v>
      </c>
      <c r="I365" s="162"/>
      <c r="L365" s="159"/>
      <c r="M365" s="163"/>
      <c r="T365" s="164"/>
      <c r="AT365" s="160" t="s">
        <v>164</v>
      </c>
      <c r="AU365" s="160" t="s">
        <v>85</v>
      </c>
      <c r="AV365" s="14" t="s">
        <v>80</v>
      </c>
      <c r="AW365" s="14" t="s">
        <v>33</v>
      </c>
      <c r="AX365" s="14" t="s">
        <v>72</v>
      </c>
      <c r="AY365" s="160" t="s">
        <v>153</v>
      </c>
    </row>
    <row r="366" spans="2:65" s="12" customFormat="1">
      <c r="B366" s="144"/>
      <c r="D366" s="145" t="s">
        <v>164</v>
      </c>
      <c r="E366" s="146" t="s">
        <v>19</v>
      </c>
      <c r="F366" s="147" t="s">
        <v>505</v>
      </c>
      <c r="H366" s="148">
        <v>5.04</v>
      </c>
      <c r="I366" s="149"/>
      <c r="L366" s="144"/>
      <c r="M366" s="150"/>
      <c r="T366" s="151"/>
      <c r="AT366" s="146" t="s">
        <v>164</v>
      </c>
      <c r="AU366" s="146" t="s">
        <v>85</v>
      </c>
      <c r="AV366" s="12" t="s">
        <v>85</v>
      </c>
      <c r="AW366" s="12" t="s">
        <v>33</v>
      </c>
      <c r="AX366" s="12" t="s">
        <v>72</v>
      </c>
      <c r="AY366" s="146" t="s">
        <v>153</v>
      </c>
    </row>
    <row r="367" spans="2:65" s="14" customFormat="1">
      <c r="B367" s="159"/>
      <c r="D367" s="145" t="s">
        <v>164</v>
      </c>
      <c r="E367" s="160" t="s">
        <v>19</v>
      </c>
      <c r="F367" s="161" t="s">
        <v>432</v>
      </c>
      <c r="H367" s="160" t="s">
        <v>19</v>
      </c>
      <c r="I367" s="162"/>
      <c r="L367" s="159"/>
      <c r="M367" s="163"/>
      <c r="T367" s="164"/>
      <c r="AT367" s="160" t="s">
        <v>164</v>
      </c>
      <c r="AU367" s="160" t="s">
        <v>85</v>
      </c>
      <c r="AV367" s="14" t="s">
        <v>80</v>
      </c>
      <c r="AW367" s="14" t="s">
        <v>33</v>
      </c>
      <c r="AX367" s="14" t="s">
        <v>72</v>
      </c>
      <c r="AY367" s="160" t="s">
        <v>153</v>
      </c>
    </row>
    <row r="368" spans="2:65" s="12" customFormat="1">
      <c r="B368" s="144"/>
      <c r="D368" s="145" t="s">
        <v>164</v>
      </c>
      <c r="E368" s="146" t="s">
        <v>19</v>
      </c>
      <c r="F368" s="147" t="s">
        <v>506</v>
      </c>
      <c r="H368" s="148">
        <v>46</v>
      </c>
      <c r="I368" s="149"/>
      <c r="L368" s="144"/>
      <c r="M368" s="150"/>
      <c r="T368" s="151"/>
      <c r="AT368" s="146" t="s">
        <v>164</v>
      </c>
      <c r="AU368" s="146" t="s">
        <v>85</v>
      </c>
      <c r="AV368" s="12" t="s">
        <v>85</v>
      </c>
      <c r="AW368" s="12" t="s">
        <v>33</v>
      </c>
      <c r="AX368" s="12" t="s">
        <v>72</v>
      </c>
      <c r="AY368" s="146" t="s">
        <v>153</v>
      </c>
    </row>
    <row r="369" spans="2:65" s="14" customFormat="1">
      <c r="B369" s="159"/>
      <c r="D369" s="145" t="s">
        <v>164</v>
      </c>
      <c r="E369" s="160" t="s">
        <v>19</v>
      </c>
      <c r="F369" s="161" t="s">
        <v>434</v>
      </c>
      <c r="H369" s="160" t="s">
        <v>19</v>
      </c>
      <c r="I369" s="162"/>
      <c r="L369" s="159"/>
      <c r="M369" s="163"/>
      <c r="T369" s="164"/>
      <c r="AT369" s="160" t="s">
        <v>164</v>
      </c>
      <c r="AU369" s="160" t="s">
        <v>85</v>
      </c>
      <c r="AV369" s="14" t="s">
        <v>80</v>
      </c>
      <c r="AW369" s="14" t="s">
        <v>33</v>
      </c>
      <c r="AX369" s="14" t="s">
        <v>72</v>
      </c>
      <c r="AY369" s="160" t="s">
        <v>153</v>
      </c>
    </row>
    <row r="370" spans="2:65" s="12" customFormat="1">
      <c r="B370" s="144"/>
      <c r="D370" s="145" t="s">
        <v>164</v>
      </c>
      <c r="E370" s="146" t="s">
        <v>19</v>
      </c>
      <c r="F370" s="147" t="s">
        <v>507</v>
      </c>
      <c r="H370" s="148">
        <v>4.9400000000000004</v>
      </c>
      <c r="I370" s="149"/>
      <c r="L370" s="144"/>
      <c r="M370" s="150"/>
      <c r="T370" s="151"/>
      <c r="AT370" s="146" t="s">
        <v>164</v>
      </c>
      <c r="AU370" s="146" t="s">
        <v>85</v>
      </c>
      <c r="AV370" s="12" t="s">
        <v>85</v>
      </c>
      <c r="AW370" s="12" t="s">
        <v>33</v>
      </c>
      <c r="AX370" s="12" t="s">
        <v>72</v>
      </c>
      <c r="AY370" s="146" t="s">
        <v>153</v>
      </c>
    </row>
    <row r="371" spans="2:65" s="14" customFormat="1">
      <c r="B371" s="159"/>
      <c r="D371" s="145" t="s">
        <v>164</v>
      </c>
      <c r="E371" s="160" t="s">
        <v>19</v>
      </c>
      <c r="F371" s="161" t="s">
        <v>508</v>
      </c>
      <c r="H371" s="160" t="s">
        <v>19</v>
      </c>
      <c r="I371" s="162"/>
      <c r="L371" s="159"/>
      <c r="M371" s="163"/>
      <c r="T371" s="164"/>
      <c r="AT371" s="160" t="s">
        <v>164</v>
      </c>
      <c r="AU371" s="160" t="s">
        <v>85</v>
      </c>
      <c r="AV371" s="14" t="s">
        <v>80</v>
      </c>
      <c r="AW371" s="14" t="s">
        <v>33</v>
      </c>
      <c r="AX371" s="14" t="s">
        <v>72</v>
      </c>
      <c r="AY371" s="160" t="s">
        <v>153</v>
      </c>
    </row>
    <row r="372" spans="2:65" s="12" customFormat="1">
      <c r="B372" s="144"/>
      <c r="D372" s="145" t="s">
        <v>164</v>
      </c>
      <c r="E372" s="146" t="s">
        <v>19</v>
      </c>
      <c r="F372" s="147" t="s">
        <v>509</v>
      </c>
      <c r="H372" s="148">
        <v>8.1999999999999993</v>
      </c>
      <c r="I372" s="149"/>
      <c r="L372" s="144"/>
      <c r="M372" s="150"/>
      <c r="T372" s="151"/>
      <c r="AT372" s="146" t="s">
        <v>164</v>
      </c>
      <c r="AU372" s="146" t="s">
        <v>85</v>
      </c>
      <c r="AV372" s="12" t="s">
        <v>85</v>
      </c>
      <c r="AW372" s="12" t="s">
        <v>33</v>
      </c>
      <c r="AX372" s="12" t="s">
        <v>72</v>
      </c>
      <c r="AY372" s="146" t="s">
        <v>153</v>
      </c>
    </row>
    <row r="373" spans="2:65" s="14" customFormat="1">
      <c r="B373" s="159"/>
      <c r="D373" s="145" t="s">
        <v>164</v>
      </c>
      <c r="E373" s="160" t="s">
        <v>19</v>
      </c>
      <c r="F373" s="161" t="s">
        <v>508</v>
      </c>
      <c r="H373" s="160" t="s">
        <v>19</v>
      </c>
      <c r="I373" s="162"/>
      <c r="L373" s="159"/>
      <c r="M373" s="163"/>
      <c r="T373" s="164"/>
      <c r="AT373" s="160" t="s">
        <v>164</v>
      </c>
      <c r="AU373" s="160" t="s">
        <v>85</v>
      </c>
      <c r="AV373" s="14" t="s">
        <v>80</v>
      </c>
      <c r="AW373" s="14" t="s">
        <v>33</v>
      </c>
      <c r="AX373" s="14" t="s">
        <v>72</v>
      </c>
      <c r="AY373" s="160" t="s">
        <v>153</v>
      </c>
    </row>
    <row r="374" spans="2:65" s="12" customFormat="1">
      <c r="B374" s="144"/>
      <c r="D374" s="145" t="s">
        <v>164</v>
      </c>
      <c r="E374" s="146" t="s">
        <v>19</v>
      </c>
      <c r="F374" s="147" t="s">
        <v>510</v>
      </c>
      <c r="H374" s="148">
        <v>6.3</v>
      </c>
      <c r="I374" s="149"/>
      <c r="L374" s="144"/>
      <c r="M374" s="150"/>
      <c r="T374" s="151"/>
      <c r="AT374" s="146" t="s">
        <v>164</v>
      </c>
      <c r="AU374" s="146" t="s">
        <v>85</v>
      </c>
      <c r="AV374" s="12" t="s">
        <v>85</v>
      </c>
      <c r="AW374" s="12" t="s">
        <v>33</v>
      </c>
      <c r="AX374" s="12" t="s">
        <v>72</v>
      </c>
      <c r="AY374" s="146" t="s">
        <v>153</v>
      </c>
    </row>
    <row r="375" spans="2:65" s="14" customFormat="1">
      <c r="B375" s="159"/>
      <c r="D375" s="145" t="s">
        <v>164</v>
      </c>
      <c r="E375" s="160" t="s">
        <v>19</v>
      </c>
      <c r="F375" s="161" t="s">
        <v>511</v>
      </c>
      <c r="H375" s="160" t="s">
        <v>19</v>
      </c>
      <c r="I375" s="162"/>
      <c r="L375" s="159"/>
      <c r="M375" s="163"/>
      <c r="T375" s="164"/>
      <c r="AT375" s="160" t="s">
        <v>164</v>
      </c>
      <c r="AU375" s="160" t="s">
        <v>85</v>
      </c>
      <c r="AV375" s="14" t="s">
        <v>80</v>
      </c>
      <c r="AW375" s="14" t="s">
        <v>33</v>
      </c>
      <c r="AX375" s="14" t="s">
        <v>72</v>
      </c>
      <c r="AY375" s="160" t="s">
        <v>153</v>
      </c>
    </row>
    <row r="376" spans="2:65" s="14" customFormat="1">
      <c r="B376" s="159"/>
      <c r="D376" s="145" t="s">
        <v>164</v>
      </c>
      <c r="E376" s="160" t="s">
        <v>19</v>
      </c>
      <c r="F376" s="161" t="s">
        <v>432</v>
      </c>
      <c r="H376" s="160" t="s">
        <v>19</v>
      </c>
      <c r="I376" s="162"/>
      <c r="L376" s="159"/>
      <c r="M376" s="163"/>
      <c r="T376" s="164"/>
      <c r="AT376" s="160" t="s">
        <v>164</v>
      </c>
      <c r="AU376" s="160" t="s">
        <v>85</v>
      </c>
      <c r="AV376" s="14" t="s">
        <v>80</v>
      </c>
      <c r="AW376" s="14" t="s">
        <v>33</v>
      </c>
      <c r="AX376" s="14" t="s">
        <v>72</v>
      </c>
      <c r="AY376" s="160" t="s">
        <v>153</v>
      </c>
    </row>
    <row r="377" spans="2:65" s="12" customFormat="1">
      <c r="B377" s="144"/>
      <c r="D377" s="145" t="s">
        <v>164</v>
      </c>
      <c r="E377" s="146" t="s">
        <v>19</v>
      </c>
      <c r="F377" s="147" t="s">
        <v>512</v>
      </c>
      <c r="H377" s="148">
        <v>8.6999999999999993</v>
      </c>
      <c r="I377" s="149"/>
      <c r="L377" s="144"/>
      <c r="M377" s="150"/>
      <c r="T377" s="151"/>
      <c r="AT377" s="146" t="s">
        <v>164</v>
      </c>
      <c r="AU377" s="146" t="s">
        <v>85</v>
      </c>
      <c r="AV377" s="12" t="s">
        <v>85</v>
      </c>
      <c r="AW377" s="12" t="s">
        <v>33</v>
      </c>
      <c r="AX377" s="12" t="s">
        <v>72</v>
      </c>
      <c r="AY377" s="146" t="s">
        <v>153</v>
      </c>
    </row>
    <row r="378" spans="2:65" s="14" customFormat="1">
      <c r="B378" s="159"/>
      <c r="D378" s="145" t="s">
        <v>164</v>
      </c>
      <c r="E378" s="160" t="s">
        <v>19</v>
      </c>
      <c r="F378" s="161" t="s">
        <v>513</v>
      </c>
      <c r="H378" s="160" t="s">
        <v>19</v>
      </c>
      <c r="I378" s="162"/>
      <c r="L378" s="159"/>
      <c r="M378" s="163"/>
      <c r="T378" s="164"/>
      <c r="AT378" s="160" t="s">
        <v>164</v>
      </c>
      <c r="AU378" s="160" t="s">
        <v>85</v>
      </c>
      <c r="AV378" s="14" t="s">
        <v>80</v>
      </c>
      <c r="AW378" s="14" t="s">
        <v>33</v>
      </c>
      <c r="AX378" s="14" t="s">
        <v>72</v>
      </c>
      <c r="AY378" s="160" t="s">
        <v>153</v>
      </c>
    </row>
    <row r="379" spans="2:65" s="14" customFormat="1">
      <c r="B379" s="159"/>
      <c r="D379" s="145" t="s">
        <v>164</v>
      </c>
      <c r="E379" s="160" t="s">
        <v>19</v>
      </c>
      <c r="F379" s="161" t="s">
        <v>432</v>
      </c>
      <c r="H379" s="160" t="s">
        <v>19</v>
      </c>
      <c r="I379" s="162"/>
      <c r="L379" s="159"/>
      <c r="M379" s="163"/>
      <c r="T379" s="164"/>
      <c r="AT379" s="160" t="s">
        <v>164</v>
      </c>
      <c r="AU379" s="160" t="s">
        <v>85</v>
      </c>
      <c r="AV379" s="14" t="s">
        <v>80</v>
      </c>
      <c r="AW379" s="14" t="s">
        <v>33</v>
      </c>
      <c r="AX379" s="14" t="s">
        <v>72</v>
      </c>
      <c r="AY379" s="160" t="s">
        <v>153</v>
      </c>
    </row>
    <row r="380" spans="2:65" s="12" customFormat="1">
      <c r="B380" s="144"/>
      <c r="D380" s="145" t="s">
        <v>164</v>
      </c>
      <c r="E380" s="146" t="s">
        <v>19</v>
      </c>
      <c r="F380" s="147" t="s">
        <v>512</v>
      </c>
      <c r="H380" s="148">
        <v>8.6999999999999993</v>
      </c>
      <c r="I380" s="149"/>
      <c r="L380" s="144"/>
      <c r="M380" s="150"/>
      <c r="T380" s="151"/>
      <c r="AT380" s="146" t="s">
        <v>164</v>
      </c>
      <c r="AU380" s="146" t="s">
        <v>85</v>
      </c>
      <c r="AV380" s="12" t="s">
        <v>85</v>
      </c>
      <c r="AW380" s="12" t="s">
        <v>33</v>
      </c>
      <c r="AX380" s="12" t="s">
        <v>72</v>
      </c>
      <c r="AY380" s="146" t="s">
        <v>153</v>
      </c>
    </row>
    <row r="381" spans="2:65" s="14" customFormat="1">
      <c r="B381" s="159"/>
      <c r="D381" s="145" t="s">
        <v>164</v>
      </c>
      <c r="E381" s="160" t="s">
        <v>19</v>
      </c>
      <c r="F381" s="161" t="s">
        <v>514</v>
      </c>
      <c r="H381" s="160" t="s">
        <v>19</v>
      </c>
      <c r="I381" s="162"/>
      <c r="L381" s="159"/>
      <c r="M381" s="163"/>
      <c r="T381" s="164"/>
      <c r="AT381" s="160" t="s">
        <v>164</v>
      </c>
      <c r="AU381" s="160" t="s">
        <v>85</v>
      </c>
      <c r="AV381" s="14" t="s">
        <v>80</v>
      </c>
      <c r="AW381" s="14" t="s">
        <v>33</v>
      </c>
      <c r="AX381" s="14" t="s">
        <v>72</v>
      </c>
      <c r="AY381" s="160" t="s">
        <v>153</v>
      </c>
    </row>
    <row r="382" spans="2:65" s="12" customFormat="1">
      <c r="B382" s="144"/>
      <c r="D382" s="145" t="s">
        <v>164</v>
      </c>
      <c r="E382" s="146" t="s">
        <v>19</v>
      </c>
      <c r="F382" s="147" t="s">
        <v>515</v>
      </c>
      <c r="H382" s="148">
        <v>47.9</v>
      </c>
      <c r="I382" s="149"/>
      <c r="L382" s="144"/>
      <c r="M382" s="150"/>
      <c r="T382" s="151"/>
      <c r="AT382" s="146" t="s">
        <v>164</v>
      </c>
      <c r="AU382" s="146" t="s">
        <v>85</v>
      </c>
      <c r="AV382" s="12" t="s">
        <v>85</v>
      </c>
      <c r="AW382" s="12" t="s">
        <v>33</v>
      </c>
      <c r="AX382" s="12" t="s">
        <v>72</v>
      </c>
      <c r="AY382" s="146" t="s">
        <v>153</v>
      </c>
    </row>
    <row r="383" spans="2:65" s="13" customFormat="1">
      <c r="B383" s="152"/>
      <c r="D383" s="145" t="s">
        <v>164</v>
      </c>
      <c r="E383" s="153" t="s">
        <v>19</v>
      </c>
      <c r="F383" s="154" t="s">
        <v>198</v>
      </c>
      <c r="H383" s="155">
        <v>189.68</v>
      </c>
      <c r="I383" s="156"/>
      <c r="L383" s="152"/>
      <c r="M383" s="157"/>
      <c r="T383" s="158"/>
      <c r="AT383" s="153" t="s">
        <v>164</v>
      </c>
      <c r="AU383" s="153" t="s">
        <v>85</v>
      </c>
      <c r="AV383" s="13" t="s">
        <v>160</v>
      </c>
      <c r="AW383" s="13" t="s">
        <v>33</v>
      </c>
      <c r="AX383" s="13" t="s">
        <v>80</v>
      </c>
      <c r="AY383" s="153" t="s">
        <v>153</v>
      </c>
    </row>
    <row r="384" spans="2:65" s="1" customFormat="1" ht="14.45" customHeight="1">
      <c r="B384" s="32"/>
      <c r="C384" s="165" t="s">
        <v>516</v>
      </c>
      <c r="D384" s="165" t="s">
        <v>267</v>
      </c>
      <c r="E384" s="166" t="s">
        <v>517</v>
      </c>
      <c r="F384" s="167" t="s">
        <v>518</v>
      </c>
      <c r="G384" s="168" t="s">
        <v>202</v>
      </c>
      <c r="H384" s="169">
        <v>73.191999999999993</v>
      </c>
      <c r="I384" s="170"/>
      <c r="J384" s="171">
        <f>ROUND(I384*H384,2)</f>
        <v>0</v>
      </c>
      <c r="K384" s="167" t="s">
        <v>159</v>
      </c>
      <c r="L384" s="172"/>
      <c r="M384" s="173" t="s">
        <v>19</v>
      </c>
      <c r="N384" s="174" t="s">
        <v>44</v>
      </c>
      <c r="P384" s="136">
        <f>O384*H384</f>
        <v>0</v>
      </c>
      <c r="Q384" s="136">
        <v>2.9999999999999997E-4</v>
      </c>
      <c r="R384" s="136">
        <f>Q384*H384</f>
        <v>2.1957599999999997E-2</v>
      </c>
      <c r="S384" s="136">
        <v>0</v>
      </c>
      <c r="T384" s="137">
        <f>S384*H384</f>
        <v>0</v>
      </c>
      <c r="AR384" s="138" t="s">
        <v>199</v>
      </c>
      <c r="AT384" s="138" t="s">
        <v>267</v>
      </c>
      <c r="AU384" s="138" t="s">
        <v>85</v>
      </c>
      <c r="AY384" s="17" t="s">
        <v>153</v>
      </c>
      <c r="BE384" s="139">
        <f>IF(N384="základní",J384,0)</f>
        <v>0</v>
      </c>
      <c r="BF384" s="139">
        <f>IF(N384="snížená",J384,0)</f>
        <v>0</v>
      </c>
      <c r="BG384" s="139">
        <f>IF(N384="zákl. přenesená",J384,0)</f>
        <v>0</v>
      </c>
      <c r="BH384" s="139">
        <f>IF(N384="sníž. přenesená",J384,0)</f>
        <v>0</v>
      </c>
      <c r="BI384" s="139">
        <f>IF(N384="nulová",J384,0)</f>
        <v>0</v>
      </c>
      <c r="BJ384" s="17" t="s">
        <v>85</v>
      </c>
      <c r="BK384" s="139">
        <f>ROUND(I384*H384,2)</f>
        <v>0</v>
      </c>
      <c r="BL384" s="17" t="s">
        <v>160</v>
      </c>
      <c r="BM384" s="138" t="s">
        <v>519</v>
      </c>
    </row>
    <row r="385" spans="2:65" s="12" customFormat="1">
      <c r="B385" s="144"/>
      <c r="D385" s="145" t="s">
        <v>164</v>
      </c>
      <c r="E385" s="146" t="s">
        <v>19</v>
      </c>
      <c r="F385" s="147" t="s">
        <v>520</v>
      </c>
      <c r="H385" s="148">
        <v>69.706999999999994</v>
      </c>
      <c r="I385" s="149"/>
      <c r="L385" s="144"/>
      <c r="M385" s="150"/>
      <c r="T385" s="151"/>
      <c r="AT385" s="146" t="s">
        <v>164</v>
      </c>
      <c r="AU385" s="146" t="s">
        <v>85</v>
      </c>
      <c r="AV385" s="12" t="s">
        <v>85</v>
      </c>
      <c r="AW385" s="12" t="s">
        <v>33</v>
      </c>
      <c r="AX385" s="12" t="s">
        <v>80</v>
      </c>
      <c r="AY385" s="146" t="s">
        <v>153</v>
      </c>
    </row>
    <row r="386" spans="2:65" s="12" customFormat="1">
      <c r="B386" s="144"/>
      <c r="D386" s="145" t="s">
        <v>164</v>
      </c>
      <c r="F386" s="147" t="s">
        <v>521</v>
      </c>
      <c r="H386" s="148">
        <v>73.191999999999993</v>
      </c>
      <c r="I386" s="149"/>
      <c r="L386" s="144"/>
      <c r="M386" s="150"/>
      <c r="T386" s="151"/>
      <c r="AT386" s="146" t="s">
        <v>164</v>
      </c>
      <c r="AU386" s="146" t="s">
        <v>85</v>
      </c>
      <c r="AV386" s="12" t="s">
        <v>85</v>
      </c>
      <c r="AW386" s="12" t="s">
        <v>4</v>
      </c>
      <c r="AX386" s="12" t="s">
        <v>80</v>
      </c>
      <c r="AY386" s="146" t="s">
        <v>153</v>
      </c>
    </row>
    <row r="387" spans="2:65" s="1" customFormat="1" ht="22.15" customHeight="1">
      <c r="B387" s="32"/>
      <c r="C387" s="127" t="s">
        <v>522</v>
      </c>
      <c r="D387" s="127" t="s">
        <v>155</v>
      </c>
      <c r="E387" s="128" t="s">
        <v>523</v>
      </c>
      <c r="F387" s="129" t="s">
        <v>524</v>
      </c>
      <c r="G387" s="130" t="s">
        <v>202</v>
      </c>
      <c r="H387" s="131">
        <v>496.74</v>
      </c>
      <c r="I387" s="132"/>
      <c r="J387" s="133">
        <f>ROUND(I387*H387,2)</f>
        <v>0</v>
      </c>
      <c r="K387" s="129" t="s">
        <v>159</v>
      </c>
      <c r="L387" s="32"/>
      <c r="M387" s="134" t="s">
        <v>19</v>
      </c>
      <c r="N387" s="135" t="s">
        <v>44</v>
      </c>
      <c r="P387" s="136">
        <f>O387*H387</f>
        <v>0</v>
      </c>
      <c r="Q387" s="136">
        <v>8.0000000000000007E-5</v>
      </c>
      <c r="R387" s="136">
        <f>Q387*H387</f>
        <v>3.9739200000000002E-2</v>
      </c>
      <c r="S387" s="136">
        <v>0</v>
      </c>
      <c r="T387" s="137">
        <f>S387*H387</f>
        <v>0</v>
      </c>
      <c r="AR387" s="138" t="s">
        <v>160</v>
      </c>
      <c r="AT387" s="138" t="s">
        <v>155</v>
      </c>
      <c r="AU387" s="138" t="s">
        <v>85</v>
      </c>
      <c r="AY387" s="17" t="s">
        <v>153</v>
      </c>
      <c r="BE387" s="139">
        <f>IF(N387="základní",J387,0)</f>
        <v>0</v>
      </c>
      <c r="BF387" s="139">
        <f>IF(N387="snížená",J387,0)</f>
        <v>0</v>
      </c>
      <c r="BG387" s="139">
        <f>IF(N387="zákl. přenesená",J387,0)</f>
        <v>0</v>
      </c>
      <c r="BH387" s="139">
        <f>IF(N387="sníž. přenesená",J387,0)</f>
        <v>0</v>
      </c>
      <c r="BI387" s="139">
        <f>IF(N387="nulová",J387,0)</f>
        <v>0</v>
      </c>
      <c r="BJ387" s="17" t="s">
        <v>85</v>
      </c>
      <c r="BK387" s="139">
        <f>ROUND(I387*H387,2)</f>
        <v>0</v>
      </c>
      <c r="BL387" s="17" t="s">
        <v>160</v>
      </c>
      <c r="BM387" s="138" t="s">
        <v>525</v>
      </c>
    </row>
    <row r="388" spans="2:65" s="1" customFormat="1" hidden="1">
      <c r="B388" s="32"/>
      <c r="D388" s="140" t="s">
        <v>162</v>
      </c>
      <c r="F388" s="141" t="s">
        <v>526</v>
      </c>
      <c r="I388" s="142"/>
      <c r="L388" s="32"/>
      <c r="M388" s="143"/>
      <c r="T388" s="53"/>
      <c r="AT388" s="17" t="s">
        <v>162</v>
      </c>
      <c r="AU388" s="17" t="s">
        <v>85</v>
      </c>
    </row>
    <row r="389" spans="2:65" s="1" customFormat="1" ht="14.45" customHeight="1">
      <c r="B389" s="32"/>
      <c r="C389" s="127" t="s">
        <v>527</v>
      </c>
      <c r="D389" s="127" t="s">
        <v>155</v>
      </c>
      <c r="E389" s="128" t="s">
        <v>528</v>
      </c>
      <c r="F389" s="129" t="s">
        <v>529</v>
      </c>
      <c r="G389" s="130" t="s">
        <v>500</v>
      </c>
      <c r="H389" s="131">
        <v>587.79999999999995</v>
      </c>
      <c r="I389" s="132"/>
      <c r="J389" s="133">
        <f>ROUND(I389*H389,2)</f>
        <v>0</v>
      </c>
      <c r="K389" s="129" t="s">
        <v>159</v>
      </c>
      <c r="L389" s="32"/>
      <c r="M389" s="134" t="s">
        <v>19</v>
      </c>
      <c r="N389" s="135" t="s">
        <v>44</v>
      </c>
      <c r="P389" s="136">
        <f>O389*H389</f>
        <v>0</v>
      </c>
      <c r="Q389" s="136">
        <v>0</v>
      </c>
      <c r="R389" s="136">
        <f>Q389*H389</f>
        <v>0</v>
      </c>
      <c r="S389" s="136">
        <v>0</v>
      </c>
      <c r="T389" s="137">
        <f>S389*H389</f>
        <v>0</v>
      </c>
      <c r="AR389" s="138" t="s">
        <v>160</v>
      </c>
      <c r="AT389" s="138" t="s">
        <v>155</v>
      </c>
      <c r="AU389" s="138" t="s">
        <v>85</v>
      </c>
      <c r="AY389" s="17" t="s">
        <v>153</v>
      </c>
      <c r="BE389" s="139">
        <f>IF(N389="základní",J389,0)</f>
        <v>0</v>
      </c>
      <c r="BF389" s="139">
        <f>IF(N389="snížená",J389,0)</f>
        <v>0</v>
      </c>
      <c r="BG389" s="139">
        <f>IF(N389="zákl. přenesená",J389,0)</f>
        <v>0</v>
      </c>
      <c r="BH389" s="139">
        <f>IF(N389="sníž. přenesená",J389,0)</f>
        <v>0</v>
      </c>
      <c r="BI389" s="139">
        <f>IF(N389="nulová",J389,0)</f>
        <v>0</v>
      </c>
      <c r="BJ389" s="17" t="s">
        <v>85</v>
      </c>
      <c r="BK389" s="139">
        <f>ROUND(I389*H389,2)</f>
        <v>0</v>
      </c>
      <c r="BL389" s="17" t="s">
        <v>160</v>
      </c>
      <c r="BM389" s="138" t="s">
        <v>530</v>
      </c>
    </row>
    <row r="390" spans="2:65" s="1" customFormat="1" hidden="1">
      <c r="B390" s="32"/>
      <c r="D390" s="140" t="s">
        <v>162</v>
      </c>
      <c r="F390" s="141" t="s">
        <v>531</v>
      </c>
      <c r="I390" s="142"/>
      <c r="L390" s="32"/>
      <c r="M390" s="143"/>
      <c r="T390" s="53"/>
      <c r="AT390" s="17" t="s">
        <v>162</v>
      </c>
      <c r="AU390" s="17" t="s">
        <v>85</v>
      </c>
    </row>
    <row r="391" spans="2:65" s="1" customFormat="1" ht="14.45" customHeight="1">
      <c r="B391" s="32"/>
      <c r="C391" s="165" t="s">
        <v>532</v>
      </c>
      <c r="D391" s="165" t="s">
        <v>267</v>
      </c>
      <c r="E391" s="166" t="s">
        <v>533</v>
      </c>
      <c r="F391" s="167" t="s">
        <v>534</v>
      </c>
      <c r="G391" s="168" t="s">
        <v>500</v>
      </c>
      <c r="H391" s="169">
        <v>125</v>
      </c>
      <c r="I391" s="170"/>
      <c r="J391" s="171">
        <f t="shared" ref="J391:J396" si="0">ROUND(I391*H391,2)</f>
        <v>0</v>
      </c>
      <c r="K391" s="167" t="s">
        <v>159</v>
      </c>
      <c r="L391" s="172"/>
      <c r="M391" s="173" t="s">
        <v>19</v>
      </c>
      <c r="N391" s="174" t="s">
        <v>44</v>
      </c>
      <c r="P391" s="136">
        <f t="shared" ref="P391:P396" si="1">O391*H391</f>
        <v>0</v>
      </c>
      <c r="Q391" s="136">
        <v>3.0000000000000001E-5</v>
      </c>
      <c r="R391" s="136">
        <f t="shared" ref="R391:R396" si="2">Q391*H391</f>
        <v>3.7500000000000003E-3</v>
      </c>
      <c r="S391" s="136">
        <v>0</v>
      </c>
      <c r="T391" s="137">
        <f t="shared" ref="T391:T396" si="3">S391*H391</f>
        <v>0</v>
      </c>
      <c r="AR391" s="138" t="s">
        <v>199</v>
      </c>
      <c r="AT391" s="138" t="s">
        <v>267</v>
      </c>
      <c r="AU391" s="138" t="s">
        <v>85</v>
      </c>
      <c r="AY391" s="17" t="s">
        <v>153</v>
      </c>
      <c r="BE391" s="139">
        <f t="shared" ref="BE391:BE396" si="4">IF(N391="základní",J391,0)</f>
        <v>0</v>
      </c>
      <c r="BF391" s="139">
        <f t="shared" ref="BF391:BF396" si="5">IF(N391="snížená",J391,0)</f>
        <v>0</v>
      </c>
      <c r="BG391" s="139">
        <f t="shared" ref="BG391:BG396" si="6">IF(N391="zákl. přenesená",J391,0)</f>
        <v>0</v>
      </c>
      <c r="BH391" s="139">
        <f t="shared" ref="BH391:BH396" si="7">IF(N391="sníž. přenesená",J391,0)</f>
        <v>0</v>
      </c>
      <c r="BI391" s="139">
        <f t="shared" ref="BI391:BI396" si="8">IF(N391="nulová",J391,0)</f>
        <v>0</v>
      </c>
      <c r="BJ391" s="17" t="s">
        <v>85</v>
      </c>
      <c r="BK391" s="139">
        <f t="shared" ref="BK391:BK396" si="9">ROUND(I391*H391,2)</f>
        <v>0</v>
      </c>
      <c r="BL391" s="17" t="s">
        <v>160</v>
      </c>
      <c r="BM391" s="138" t="s">
        <v>535</v>
      </c>
    </row>
    <row r="392" spans="2:65" s="1" customFormat="1" ht="14.45" customHeight="1">
      <c r="B392" s="32"/>
      <c r="C392" s="165" t="s">
        <v>536</v>
      </c>
      <c r="D392" s="165" t="s">
        <v>267</v>
      </c>
      <c r="E392" s="166" t="s">
        <v>537</v>
      </c>
      <c r="F392" s="167" t="s">
        <v>538</v>
      </c>
      <c r="G392" s="168" t="s">
        <v>500</v>
      </c>
      <c r="H392" s="169">
        <v>48</v>
      </c>
      <c r="I392" s="170"/>
      <c r="J392" s="171">
        <f t="shared" si="0"/>
        <v>0</v>
      </c>
      <c r="K392" s="167" t="s">
        <v>159</v>
      </c>
      <c r="L392" s="172"/>
      <c r="M392" s="173" t="s">
        <v>19</v>
      </c>
      <c r="N392" s="174" t="s">
        <v>44</v>
      </c>
      <c r="P392" s="136">
        <f t="shared" si="1"/>
        <v>0</v>
      </c>
      <c r="Q392" s="136">
        <v>2.0000000000000001E-4</v>
      </c>
      <c r="R392" s="136">
        <f t="shared" si="2"/>
        <v>9.6000000000000009E-3</v>
      </c>
      <c r="S392" s="136">
        <v>0</v>
      </c>
      <c r="T392" s="137">
        <f t="shared" si="3"/>
        <v>0</v>
      </c>
      <c r="AR392" s="138" t="s">
        <v>199</v>
      </c>
      <c r="AT392" s="138" t="s">
        <v>267</v>
      </c>
      <c r="AU392" s="138" t="s">
        <v>85</v>
      </c>
      <c r="AY392" s="17" t="s">
        <v>153</v>
      </c>
      <c r="BE392" s="139">
        <f t="shared" si="4"/>
        <v>0</v>
      </c>
      <c r="BF392" s="139">
        <f t="shared" si="5"/>
        <v>0</v>
      </c>
      <c r="BG392" s="139">
        <f t="shared" si="6"/>
        <v>0</v>
      </c>
      <c r="BH392" s="139">
        <f t="shared" si="7"/>
        <v>0</v>
      </c>
      <c r="BI392" s="139">
        <f t="shared" si="8"/>
        <v>0</v>
      </c>
      <c r="BJ392" s="17" t="s">
        <v>85</v>
      </c>
      <c r="BK392" s="139">
        <f t="shared" si="9"/>
        <v>0</v>
      </c>
      <c r="BL392" s="17" t="s">
        <v>160</v>
      </c>
      <c r="BM392" s="138" t="s">
        <v>539</v>
      </c>
    </row>
    <row r="393" spans="2:65" s="1" customFormat="1" ht="14.45" customHeight="1">
      <c r="B393" s="32"/>
      <c r="C393" s="165" t="s">
        <v>540</v>
      </c>
      <c r="D393" s="165" t="s">
        <v>267</v>
      </c>
      <c r="E393" s="166" t="s">
        <v>541</v>
      </c>
      <c r="F393" s="167" t="s">
        <v>542</v>
      </c>
      <c r="G393" s="168" t="s">
        <v>500</v>
      </c>
      <c r="H393" s="169">
        <v>189.8</v>
      </c>
      <c r="I393" s="170"/>
      <c r="J393" s="171">
        <f t="shared" si="0"/>
        <v>0</v>
      </c>
      <c r="K393" s="167" t="s">
        <v>19</v>
      </c>
      <c r="L393" s="172"/>
      <c r="M393" s="173" t="s">
        <v>19</v>
      </c>
      <c r="N393" s="174" t="s">
        <v>44</v>
      </c>
      <c r="P393" s="136">
        <f t="shared" si="1"/>
        <v>0</v>
      </c>
      <c r="Q393" s="136">
        <v>5.0000000000000001E-4</v>
      </c>
      <c r="R393" s="136">
        <f t="shared" si="2"/>
        <v>9.4900000000000012E-2</v>
      </c>
      <c r="S393" s="136">
        <v>0</v>
      </c>
      <c r="T393" s="137">
        <f t="shared" si="3"/>
        <v>0</v>
      </c>
      <c r="AR393" s="138" t="s">
        <v>199</v>
      </c>
      <c r="AT393" s="138" t="s">
        <v>267</v>
      </c>
      <c r="AU393" s="138" t="s">
        <v>85</v>
      </c>
      <c r="AY393" s="17" t="s">
        <v>153</v>
      </c>
      <c r="BE393" s="139">
        <f t="shared" si="4"/>
        <v>0</v>
      </c>
      <c r="BF393" s="139">
        <f t="shared" si="5"/>
        <v>0</v>
      </c>
      <c r="BG393" s="139">
        <f t="shared" si="6"/>
        <v>0</v>
      </c>
      <c r="BH393" s="139">
        <f t="shared" si="7"/>
        <v>0</v>
      </c>
      <c r="BI393" s="139">
        <f t="shared" si="8"/>
        <v>0</v>
      </c>
      <c r="BJ393" s="17" t="s">
        <v>85</v>
      </c>
      <c r="BK393" s="139">
        <f t="shared" si="9"/>
        <v>0</v>
      </c>
      <c r="BL393" s="17" t="s">
        <v>160</v>
      </c>
      <c r="BM393" s="138" t="s">
        <v>543</v>
      </c>
    </row>
    <row r="394" spans="2:65" s="1" customFormat="1" ht="14.45" customHeight="1">
      <c r="B394" s="32"/>
      <c r="C394" s="165" t="s">
        <v>544</v>
      </c>
      <c r="D394" s="165" t="s">
        <v>267</v>
      </c>
      <c r="E394" s="166" t="s">
        <v>545</v>
      </c>
      <c r="F394" s="167" t="s">
        <v>546</v>
      </c>
      <c r="G394" s="168" t="s">
        <v>500</v>
      </c>
      <c r="H394" s="169">
        <v>49.8</v>
      </c>
      <c r="I394" s="170"/>
      <c r="J394" s="171">
        <f t="shared" si="0"/>
        <v>0</v>
      </c>
      <c r="K394" s="167" t="s">
        <v>159</v>
      </c>
      <c r="L394" s="172"/>
      <c r="M394" s="173" t="s">
        <v>19</v>
      </c>
      <c r="N394" s="174" t="s">
        <v>44</v>
      </c>
      <c r="P394" s="136">
        <f t="shared" si="1"/>
        <v>0</v>
      </c>
      <c r="Q394" s="136">
        <v>2.9999999999999997E-4</v>
      </c>
      <c r="R394" s="136">
        <f t="shared" si="2"/>
        <v>1.4939999999999998E-2</v>
      </c>
      <c r="S394" s="136">
        <v>0</v>
      </c>
      <c r="T394" s="137">
        <f t="shared" si="3"/>
        <v>0</v>
      </c>
      <c r="AR394" s="138" t="s">
        <v>199</v>
      </c>
      <c r="AT394" s="138" t="s">
        <v>267</v>
      </c>
      <c r="AU394" s="138" t="s">
        <v>85</v>
      </c>
      <c r="AY394" s="17" t="s">
        <v>153</v>
      </c>
      <c r="BE394" s="139">
        <f t="shared" si="4"/>
        <v>0</v>
      </c>
      <c r="BF394" s="139">
        <f t="shared" si="5"/>
        <v>0</v>
      </c>
      <c r="BG394" s="139">
        <f t="shared" si="6"/>
        <v>0</v>
      </c>
      <c r="BH394" s="139">
        <f t="shared" si="7"/>
        <v>0</v>
      </c>
      <c r="BI394" s="139">
        <f t="shared" si="8"/>
        <v>0</v>
      </c>
      <c r="BJ394" s="17" t="s">
        <v>85</v>
      </c>
      <c r="BK394" s="139">
        <f t="shared" si="9"/>
        <v>0</v>
      </c>
      <c r="BL394" s="17" t="s">
        <v>160</v>
      </c>
      <c r="BM394" s="138" t="s">
        <v>547</v>
      </c>
    </row>
    <row r="395" spans="2:65" s="1" customFormat="1" ht="14.45" customHeight="1">
      <c r="B395" s="32"/>
      <c r="C395" s="165" t="s">
        <v>548</v>
      </c>
      <c r="D395" s="165" t="s">
        <v>267</v>
      </c>
      <c r="E395" s="166" t="s">
        <v>549</v>
      </c>
      <c r="F395" s="167" t="s">
        <v>550</v>
      </c>
      <c r="G395" s="168" t="s">
        <v>500</v>
      </c>
      <c r="H395" s="169">
        <v>92</v>
      </c>
      <c r="I395" s="170"/>
      <c r="J395" s="171">
        <f t="shared" si="0"/>
        <v>0</v>
      </c>
      <c r="K395" s="167" t="s">
        <v>159</v>
      </c>
      <c r="L395" s="172"/>
      <c r="M395" s="173" t="s">
        <v>19</v>
      </c>
      <c r="N395" s="174" t="s">
        <v>44</v>
      </c>
      <c r="P395" s="136">
        <f t="shared" si="1"/>
        <v>0</v>
      </c>
      <c r="Q395" s="136">
        <v>4.0000000000000003E-5</v>
      </c>
      <c r="R395" s="136">
        <f t="shared" si="2"/>
        <v>3.6800000000000001E-3</v>
      </c>
      <c r="S395" s="136">
        <v>0</v>
      </c>
      <c r="T395" s="137">
        <f t="shared" si="3"/>
        <v>0</v>
      </c>
      <c r="AR395" s="138" t="s">
        <v>199</v>
      </c>
      <c r="AT395" s="138" t="s">
        <v>267</v>
      </c>
      <c r="AU395" s="138" t="s">
        <v>85</v>
      </c>
      <c r="AY395" s="17" t="s">
        <v>153</v>
      </c>
      <c r="BE395" s="139">
        <f t="shared" si="4"/>
        <v>0</v>
      </c>
      <c r="BF395" s="139">
        <f t="shared" si="5"/>
        <v>0</v>
      </c>
      <c r="BG395" s="139">
        <f t="shared" si="6"/>
        <v>0</v>
      </c>
      <c r="BH395" s="139">
        <f t="shared" si="7"/>
        <v>0</v>
      </c>
      <c r="BI395" s="139">
        <f t="shared" si="8"/>
        <v>0</v>
      </c>
      <c r="BJ395" s="17" t="s">
        <v>85</v>
      </c>
      <c r="BK395" s="139">
        <f t="shared" si="9"/>
        <v>0</v>
      </c>
      <c r="BL395" s="17" t="s">
        <v>160</v>
      </c>
      <c r="BM395" s="138" t="s">
        <v>551</v>
      </c>
    </row>
    <row r="396" spans="2:65" s="1" customFormat="1" ht="14.45" customHeight="1">
      <c r="B396" s="32"/>
      <c r="C396" s="165" t="s">
        <v>552</v>
      </c>
      <c r="D396" s="165" t="s">
        <v>267</v>
      </c>
      <c r="E396" s="166" t="s">
        <v>553</v>
      </c>
      <c r="F396" s="167" t="s">
        <v>554</v>
      </c>
      <c r="G396" s="168" t="s">
        <v>500</v>
      </c>
      <c r="H396" s="169">
        <v>83.16</v>
      </c>
      <c r="I396" s="170"/>
      <c r="J396" s="171">
        <f t="shared" si="0"/>
        <v>0</v>
      </c>
      <c r="K396" s="167" t="s">
        <v>159</v>
      </c>
      <c r="L396" s="172"/>
      <c r="M396" s="173" t="s">
        <v>19</v>
      </c>
      <c r="N396" s="174" t="s">
        <v>44</v>
      </c>
      <c r="P396" s="136">
        <f t="shared" si="1"/>
        <v>0</v>
      </c>
      <c r="Q396" s="136">
        <v>2.0000000000000002E-5</v>
      </c>
      <c r="R396" s="136">
        <f t="shared" si="2"/>
        <v>1.6632000000000001E-3</v>
      </c>
      <c r="S396" s="136">
        <v>0</v>
      </c>
      <c r="T396" s="137">
        <f t="shared" si="3"/>
        <v>0</v>
      </c>
      <c r="AR396" s="138" t="s">
        <v>199</v>
      </c>
      <c r="AT396" s="138" t="s">
        <v>267</v>
      </c>
      <c r="AU396" s="138" t="s">
        <v>85</v>
      </c>
      <c r="AY396" s="17" t="s">
        <v>153</v>
      </c>
      <c r="BE396" s="139">
        <f t="shared" si="4"/>
        <v>0</v>
      </c>
      <c r="BF396" s="139">
        <f t="shared" si="5"/>
        <v>0</v>
      </c>
      <c r="BG396" s="139">
        <f t="shared" si="6"/>
        <v>0</v>
      </c>
      <c r="BH396" s="139">
        <f t="shared" si="7"/>
        <v>0</v>
      </c>
      <c r="BI396" s="139">
        <f t="shared" si="8"/>
        <v>0</v>
      </c>
      <c r="BJ396" s="17" t="s">
        <v>85</v>
      </c>
      <c r="BK396" s="139">
        <f t="shared" si="9"/>
        <v>0</v>
      </c>
      <c r="BL396" s="17" t="s">
        <v>160</v>
      </c>
      <c r="BM396" s="138" t="s">
        <v>555</v>
      </c>
    </row>
    <row r="397" spans="2:65" s="12" customFormat="1">
      <c r="B397" s="144"/>
      <c r="D397" s="145" t="s">
        <v>164</v>
      </c>
      <c r="E397" s="146" t="s">
        <v>19</v>
      </c>
      <c r="F397" s="147" t="s">
        <v>556</v>
      </c>
      <c r="H397" s="148">
        <v>83.16</v>
      </c>
      <c r="I397" s="149"/>
      <c r="L397" s="144"/>
      <c r="M397" s="150"/>
      <c r="T397" s="151"/>
      <c r="AT397" s="146" t="s">
        <v>164</v>
      </c>
      <c r="AU397" s="146" t="s">
        <v>85</v>
      </c>
      <c r="AV397" s="12" t="s">
        <v>85</v>
      </c>
      <c r="AW397" s="12" t="s">
        <v>33</v>
      </c>
      <c r="AX397" s="12" t="s">
        <v>80</v>
      </c>
      <c r="AY397" s="146" t="s">
        <v>153</v>
      </c>
    </row>
    <row r="398" spans="2:65" s="1" customFormat="1" ht="19.899999999999999" customHeight="1">
      <c r="B398" s="32"/>
      <c r="C398" s="127" t="s">
        <v>557</v>
      </c>
      <c r="D398" s="127" t="s">
        <v>155</v>
      </c>
      <c r="E398" s="128" t="s">
        <v>558</v>
      </c>
      <c r="F398" s="129" t="s">
        <v>559</v>
      </c>
      <c r="G398" s="130" t="s">
        <v>202</v>
      </c>
      <c r="H398" s="131">
        <v>466.21800000000002</v>
      </c>
      <c r="I398" s="132"/>
      <c r="J398" s="133">
        <f>ROUND(I398*H398,2)</f>
        <v>0</v>
      </c>
      <c r="K398" s="129" t="s">
        <v>159</v>
      </c>
      <c r="L398" s="32"/>
      <c r="M398" s="134" t="s">
        <v>19</v>
      </c>
      <c r="N398" s="135" t="s">
        <v>44</v>
      </c>
      <c r="P398" s="136">
        <f>O398*H398</f>
        <v>0</v>
      </c>
      <c r="Q398" s="136">
        <v>1.1979999999999999E-2</v>
      </c>
      <c r="R398" s="136">
        <f>Q398*H398</f>
        <v>5.5852916400000003</v>
      </c>
      <c r="S398" s="136">
        <v>0</v>
      </c>
      <c r="T398" s="137">
        <f>S398*H398</f>
        <v>0</v>
      </c>
      <c r="AR398" s="138" t="s">
        <v>160</v>
      </c>
      <c r="AT398" s="138" t="s">
        <v>155</v>
      </c>
      <c r="AU398" s="138" t="s">
        <v>85</v>
      </c>
      <c r="AY398" s="17" t="s">
        <v>153</v>
      </c>
      <c r="BE398" s="139">
        <f>IF(N398="základní",J398,0)</f>
        <v>0</v>
      </c>
      <c r="BF398" s="139">
        <f>IF(N398="snížená",J398,0)</f>
        <v>0</v>
      </c>
      <c r="BG398" s="139">
        <f>IF(N398="zákl. přenesená",J398,0)</f>
        <v>0</v>
      </c>
      <c r="BH398" s="139">
        <f>IF(N398="sníž. přenesená",J398,0)</f>
        <v>0</v>
      </c>
      <c r="BI398" s="139">
        <f>IF(N398="nulová",J398,0)</f>
        <v>0</v>
      </c>
      <c r="BJ398" s="17" t="s">
        <v>85</v>
      </c>
      <c r="BK398" s="139">
        <f>ROUND(I398*H398,2)</f>
        <v>0</v>
      </c>
      <c r="BL398" s="17" t="s">
        <v>160</v>
      </c>
      <c r="BM398" s="138" t="s">
        <v>560</v>
      </c>
    </row>
    <row r="399" spans="2:65" s="1" customFormat="1" hidden="1">
      <c r="B399" s="32"/>
      <c r="D399" s="140" t="s">
        <v>162</v>
      </c>
      <c r="F399" s="141" t="s">
        <v>561</v>
      </c>
      <c r="I399" s="142"/>
      <c r="L399" s="32"/>
      <c r="M399" s="143"/>
      <c r="T399" s="53"/>
      <c r="AT399" s="17" t="s">
        <v>162</v>
      </c>
      <c r="AU399" s="17" t="s">
        <v>85</v>
      </c>
    </row>
    <row r="400" spans="2:65" s="1" customFormat="1" ht="14.45" customHeight="1">
      <c r="B400" s="32"/>
      <c r="C400" s="127" t="s">
        <v>562</v>
      </c>
      <c r="D400" s="127" t="s">
        <v>155</v>
      </c>
      <c r="E400" s="128" t="s">
        <v>563</v>
      </c>
      <c r="F400" s="129" t="s">
        <v>564</v>
      </c>
      <c r="G400" s="130" t="s">
        <v>202</v>
      </c>
      <c r="H400" s="131">
        <v>29.1</v>
      </c>
      <c r="I400" s="132"/>
      <c r="J400" s="133">
        <f>ROUND(I400*H400,2)</f>
        <v>0</v>
      </c>
      <c r="K400" s="129" t="s">
        <v>159</v>
      </c>
      <c r="L400" s="32"/>
      <c r="M400" s="134" t="s">
        <v>19</v>
      </c>
      <c r="N400" s="135" t="s">
        <v>44</v>
      </c>
      <c r="P400" s="136">
        <f>O400*H400</f>
        <v>0</v>
      </c>
      <c r="Q400" s="136">
        <v>5.7000000000000002E-3</v>
      </c>
      <c r="R400" s="136">
        <f>Q400*H400</f>
        <v>0.16587000000000002</v>
      </c>
      <c r="S400" s="136">
        <v>0</v>
      </c>
      <c r="T400" s="137">
        <f>S400*H400</f>
        <v>0</v>
      </c>
      <c r="AR400" s="138" t="s">
        <v>160</v>
      </c>
      <c r="AT400" s="138" t="s">
        <v>155</v>
      </c>
      <c r="AU400" s="138" t="s">
        <v>85</v>
      </c>
      <c r="AY400" s="17" t="s">
        <v>153</v>
      </c>
      <c r="BE400" s="139">
        <f>IF(N400="základní",J400,0)</f>
        <v>0</v>
      </c>
      <c r="BF400" s="139">
        <f>IF(N400="snížená",J400,0)</f>
        <v>0</v>
      </c>
      <c r="BG400" s="139">
        <f>IF(N400="zákl. přenesená",J400,0)</f>
        <v>0</v>
      </c>
      <c r="BH400" s="139">
        <f>IF(N400="sníž. přenesená",J400,0)</f>
        <v>0</v>
      </c>
      <c r="BI400" s="139">
        <f>IF(N400="nulová",J400,0)</f>
        <v>0</v>
      </c>
      <c r="BJ400" s="17" t="s">
        <v>85</v>
      </c>
      <c r="BK400" s="139">
        <f>ROUND(I400*H400,2)</f>
        <v>0</v>
      </c>
      <c r="BL400" s="17" t="s">
        <v>160</v>
      </c>
      <c r="BM400" s="138" t="s">
        <v>565</v>
      </c>
    </row>
    <row r="401" spans="2:65" s="1" customFormat="1" hidden="1">
      <c r="B401" s="32"/>
      <c r="D401" s="140" t="s">
        <v>162</v>
      </c>
      <c r="F401" s="141" t="s">
        <v>566</v>
      </c>
      <c r="I401" s="142"/>
      <c r="L401" s="32"/>
      <c r="M401" s="143"/>
      <c r="T401" s="53"/>
      <c r="AT401" s="17" t="s">
        <v>162</v>
      </c>
      <c r="AU401" s="17" t="s">
        <v>85</v>
      </c>
    </row>
    <row r="402" spans="2:65" s="12" customFormat="1">
      <c r="B402" s="144"/>
      <c r="D402" s="145" t="s">
        <v>164</v>
      </c>
      <c r="E402" s="146" t="s">
        <v>19</v>
      </c>
      <c r="F402" s="147" t="s">
        <v>567</v>
      </c>
      <c r="H402" s="148">
        <v>29.1</v>
      </c>
      <c r="I402" s="149"/>
      <c r="L402" s="144"/>
      <c r="M402" s="150"/>
      <c r="T402" s="151"/>
      <c r="AT402" s="146" t="s">
        <v>164</v>
      </c>
      <c r="AU402" s="146" t="s">
        <v>85</v>
      </c>
      <c r="AV402" s="12" t="s">
        <v>85</v>
      </c>
      <c r="AW402" s="12" t="s">
        <v>33</v>
      </c>
      <c r="AX402" s="12" t="s">
        <v>80</v>
      </c>
      <c r="AY402" s="146" t="s">
        <v>153</v>
      </c>
    </row>
    <row r="403" spans="2:65" s="1" customFormat="1" ht="19.899999999999999" customHeight="1">
      <c r="B403" s="32"/>
      <c r="C403" s="127" t="s">
        <v>568</v>
      </c>
      <c r="D403" s="127" t="s">
        <v>155</v>
      </c>
      <c r="E403" s="128" t="s">
        <v>569</v>
      </c>
      <c r="F403" s="129" t="s">
        <v>570</v>
      </c>
      <c r="G403" s="130" t="s">
        <v>202</v>
      </c>
      <c r="H403" s="131">
        <v>735.24</v>
      </c>
      <c r="I403" s="132"/>
      <c r="J403" s="133">
        <f>ROUND(I403*H403,2)</f>
        <v>0</v>
      </c>
      <c r="K403" s="129" t="s">
        <v>168</v>
      </c>
      <c r="L403" s="32"/>
      <c r="M403" s="134" t="s">
        <v>19</v>
      </c>
      <c r="N403" s="135" t="s">
        <v>44</v>
      </c>
      <c r="P403" s="136">
        <f>O403*H403</f>
        <v>0</v>
      </c>
      <c r="Q403" s="136">
        <v>2.6800000000000001E-3</v>
      </c>
      <c r="R403" s="136">
        <f>Q403*H403</f>
        <v>1.9704432000000001</v>
      </c>
      <c r="S403" s="136">
        <v>0</v>
      </c>
      <c r="T403" s="137">
        <f>S403*H403</f>
        <v>0</v>
      </c>
      <c r="AR403" s="138" t="s">
        <v>160</v>
      </c>
      <c r="AT403" s="138" t="s">
        <v>155</v>
      </c>
      <c r="AU403" s="138" t="s">
        <v>85</v>
      </c>
      <c r="AY403" s="17" t="s">
        <v>153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7" t="s">
        <v>85</v>
      </c>
      <c r="BK403" s="139">
        <f>ROUND(I403*H403,2)</f>
        <v>0</v>
      </c>
      <c r="BL403" s="17" t="s">
        <v>160</v>
      </c>
      <c r="BM403" s="138" t="s">
        <v>571</v>
      </c>
    </row>
    <row r="404" spans="2:65" s="12" customFormat="1">
      <c r="B404" s="144"/>
      <c r="D404" s="145" t="s">
        <v>164</v>
      </c>
      <c r="E404" s="146" t="s">
        <v>19</v>
      </c>
      <c r="F404" s="147" t="s">
        <v>572</v>
      </c>
      <c r="H404" s="148">
        <v>735.24</v>
      </c>
      <c r="I404" s="149"/>
      <c r="L404" s="144"/>
      <c r="M404" s="150"/>
      <c r="T404" s="151"/>
      <c r="AT404" s="146" t="s">
        <v>164</v>
      </c>
      <c r="AU404" s="146" t="s">
        <v>85</v>
      </c>
      <c r="AV404" s="12" t="s">
        <v>85</v>
      </c>
      <c r="AW404" s="12" t="s">
        <v>33</v>
      </c>
      <c r="AX404" s="12" t="s">
        <v>80</v>
      </c>
      <c r="AY404" s="146" t="s">
        <v>153</v>
      </c>
    </row>
    <row r="405" spans="2:65" s="1" customFormat="1" ht="22.15" customHeight="1">
      <c r="B405" s="32"/>
      <c r="C405" s="127" t="s">
        <v>573</v>
      </c>
      <c r="D405" s="127" t="s">
        <v>155</v>
      </c>
      <c r="E405" s="128" t="s">
        <v>574</v>
      </c>
      <c r="F405" s="129" t="s">
        <v>575</v>
      </c>
      <c r="G405" s="130" t="s">
        <v>202</v>
      </c>
      <c r="H405" s="131">
        <v>466.21800000000002</v>
      </c>
      <c r="I405" s="132"/>
      <c r="J405" s="133">
        <f>ROUND(I405*H405,2)</f>
        <v>0</v>
      </c>
      <c r="K405" s="129" t="s">
        <v>159</v>
      </c>
      <c r="L405" s="32"/>
      <c r="M405" s="134" t="s">
        <v>19</v>
      </c>
      <c r="N405" s="135" t="s">
        <v>44</v>
      </c>
      <c r="P405" s="136">
        <f>O405*H405</f>
        <v>0</v>
      </c>
      <c r="Q405" s="136">
        <v>3.16E-3</v>
      </c>
      <c r="R405" s="136">
        <f>Q405*H405</f>
        <v>1.4732488800000001</v>
      </c>
      <c r="S405" s="136">
        <v>0</v>
      </c>
      <c r="T405" s="137">
        <f>S405*H405</f>
        <v>0</v>
      </c>
      <c r="AR405" s="138" t="s">
        <v>160</v>
      </c>
      <c r="AT405" s="138" t="s">
        <v>155</v>
      </c>
      <c r="AU405" s="138" t="s">
        <v>85</v>
      </c>
      <c r="AY405" s="17" t="s">
        <v>153</v>
      </c>
      <c r="BE405" s="139">
        <f>IF(N405="základní",J405,0)</f>
        <v>0</v>
      </c>
      <c r="BF405" s="139">
        <f>IF(N405="snížená",J405,0)</f>
        <v>0</v>
      </c>
      <c r="BG405" s="139">
        <f>IF(N405="zákl. přenesená",J405,0)</f>
        <v>0</v>
      </c>
      <c r="BH405" s="139">
        <f>IF(N405="sníž. přenesená",J405,0)</f>
        <v>0</v>
      </c>
      <c r="BI405" s="139">
        <f>IF(N405="nulová",J405,0)</f>
        <v>0</v>
      </c>
      <c r="BJ405" s="17" t="s">
        <v>85</v>
      </c>
      <c r="BK405" s="139">
        <f>ROUND(I405*H405,2)</f>
        <v>0</v>
      </c>
      <c r="BL405" s="17" t="s">
        <v>160</v>
      </c>
      <c r="BM405" s="138" t="s">
        <v>576</v>
      </c>
    </row>
    <row r="406" spans="2:65" s="1" customFormat="1" hidden="1">
      <c r="B406" s="32"/>
      <c r="D406" s="140" t="s">
        <v>162</v>
      </c>
      <c r="F406" s="141" t="s">
        <v>577</v>
      </c>
      <c r="I406" s="142"/>
      <c r="L406" s="32"/>
      <c r="M406" s="143"/>
      <c r="T406" s="53"/>
      <c r="AT406" s="17" t="s">
        <v>162</v>
      </c>
      <c r="AU406" s="17" t="s">
        <v>85</v>
      </c>
    </row>
    <row r="407" spans="2:65" s="1" customFormat="1" ht="22.15" customHeight="1">
      <c r="B407" s="32"/>
      <c r="C407" s="127" t="s">
        <v>578</v>
      </c>
      <c r="D407" s="127" t="s">
        <v>155</v>
      </c>
      <c r="E407" s="128" t="s">
        <v>579</v>
      </c>
      <c r="F407" s="129" t="s">
        <v>580</v>
      </c>
      <c r="G407" s="130" t="s">
        <v>202</v>
      </c>
      <c r="H407" s="131">
        <v>67.44</v>
      </c>
      <c r="I407" s="132"/>
      <c r="J407" s="133">
        <f>ROUND(I407*H407,2)</f>
        <v>0</v>
      </c>
      <c r="K407" s="129" t="s">
        <v>159</v>
      </c>
      <c r="L407" s="32"/>
      <c r="M407" s="134" t="s">
        <v>19</v>
      </c>
      <c r="N407" s="135" t="s">
        <v>44</v>
      </c>
      <c r="P407" s="136">
        <f>O407*H407</f>
        <v>0</v>
      </c>
      <c r="Q407" s="136">
        <v>0</v>
      </c>
      <c r="R407" s="136">
        <f>Q407*H407</f>
        <v>0</v>
      </c>
      <c r="S407" s="136">
        <v>0</v>
      </c>
      <c r="T407" s="137">
        <f>S407*H407</f>
        <v>0</v>
      </c>
      <c r="AR407" s="138" t="s">
        <v>160</v>
      </c>
      <c r="AT407" s="138" t="s">
        <v>155</v>
      </c>
      <c r="AU407" s="138" t="s">
        <v>85</v>
      </c>
      <c r="AY407" s="17" t="s">
        <v>153</v>
      </c>
      <c r="BE407" s="139">
        <f>IF(N407="základní",J407,0)</f>
        <v>0</v>
      </c>
      <c r="BF407" s="139">
        <f>IF(N407="snížená",J407,0)</f>
        <v>0</v>
      </c>
      <c r="BG407" s="139">
        <f>IF(N407="zákl. přenesená",J407,0)</f>
        <v>0</v>
      </c>
      <c r="BH407" s="139">
        <f>IF(N407="sníž. přenesená",J407,0)</f>
        <v>0</v>
      </c>
      <c r="BI407" s="139">
        <f>IF(N407="nulová",J407,0)</f>
        <v>0</v>
      </c>
      <c r="BJ407" s="17" t="s">
        <v>85</v>
      </c>
      <c r="BK407" s="139">
        <f>ROUND(I407*H407,2)</f>
        <v>0</v>
      </c>
      <c r="BL407" s="17" t="s">
        <v>160</v>
      </c>
      <c r="BM407" s="138" t="s">
        <v>581</v>
      </c>
    </row>
    <row r="408" spans="2:65" s="1" customFormat="1" hidden="1">
      <c r="B408" s="32"/>
      <c r="D408" s="140" t="s">
        <v>162</v>
      </c>
      <c r="F408" s="141" t="s">
        <v>582</v>
      </c>
      <c r="I408" s="142"/>
      <c r="L408" s="32"/>
      <c r="M408" s="143"/>
      <c r="T408" s="53"/>
      <c r="AT408" s="17" t="s">
        <v>162</v>
      </c>
      <c r="AU408" s="17" t="s">
        <v>85</v>
      </c>
    </row>
    <row r="409" spans="2:65" s="1" customFormat="1" ht="14.45" customHeight="1">
      <c r="B409" s="32"/>
      <c r="C409" s="127" t="s">
        <v>583</v>
      </c>
      <c r="D409" s="127" t="s">
        <v>155</v>
      </c>
      <c r="E409" s="128" t="s">
        <v>584</v>
      </c>
      <c r="F409" s="129" t="s">
        <v>585</v>
      </c>
      <c r="G409" s="130" t="s">
        <v>202</v>
      </c>
      <c r="H409" s="131">
        <v>764.34</v>
      </c>
      <c r="I409" s="132"/>
      <c r="J409" s="133">
        <f>ROUND(I409*H409,2)</f>
        <v>0</v>
      </c>
      <c r="K409" s="129" t="s">
        <v>159</v>
      </c>
      <c r="L409" s="32"/>
      <c r="M409" s="134" t="s">
        <v>19</v>
      </c>
      <c r="N409" s="135" t="s">
        <v>44</v>
      </c>
      <c r="P409" s="136">
        <f>O409*H409</f>
        <v>0</v>
      </c>
      <c r="Q409" s="136">
        <v>0</v>
      </c>
      <c r="R409" s="136">
        <f>Q409*H409</f>
        <v>0</v>
      </c>
      <c r="S409" s="136">
        <v>0</v>
      </c>
      <c r="T409" s="137">
        <f>S409*H409</f>
        <v>0</v>
      </c>
      <c r="AR409" s="138" t="s">
        <v>160</v>
      </c>
      <c r="AT409" s="138" t="s">
        <v>155</v>
      </c>
      <c r="AU409" s="138" t="s">
        <v>85</v>
      </c>
      <c r="AY409" s="17" t="s">
        <v>153</v>
      </c>
      <c r="BE409" s="139">
        <f>IF(N409="základní",J409,0)</f>
        <v>0</v>
      </c>
      <c r="BF409" s="139">
        <f>IF(N409="snížená",J409,0)</f>
        <v>0</v>
      </c>
      <c r="BG409" s="139">
        <f>IF(N409="zákl. přenesená",J409,0)</f>
        <v>0</v>
      </c>
      <c r="BH409" s="139">
        <f>IF(N409="sníž. přenesená",J409,0)</f>
        <v>0</v>
      </c>
      <c r="BI409" s="139">
        <f>IF(N409="nulová",J409,0)</f>
        <v>0</v>
      </c>
      <c r="BJ409" s="17" t="s">
        <v>85</v>
      </c>
      <c r="BK409" s="139">
        <f>ROUND(I409*H409,2)</f>
        <v>0</v>
      </c>
      <c r="BL409" s="17" t="s">
        <v>160</v>
      </c>
      <c r="BM409" s="138" t="s">
        <v>586</v>
      </c>
    </row>
    <row r="410" spans="2:65" s="1" customFormat="1" hidden="1">
      <c r="B410" s="32"/>
      <c r="D410" s="140" t="s">
        <v>162</v>
      </c>
      <c r="F410" s="141" t="s">
        <v>587</v>
      </c>
      <c r="I410" s="142"/>
      <c r="L410" s="32"/>
      <c r="M410" s="143"/>
      <c r="T410" s="53"/>
      <c r="AT410" s="17" t="s">
        <v>162</v>
      </c>
      <c r="AU410" s="17" t="s">
        <v>85</v>
      </c>
    </row>
    <row r="411" spans="2:65" s="1" customFormat="1" ht="19.899999999999999" customHeight="1">
      <c r="B411" s="32"/>
      <c r="C411" s="127" t="s">
        <v>501</v>
      </c>
      <c r="D411" s="127" t="s">
        <v>155</v>
      </c>
      <c r="E411" s="128" t="s">
        <v>588</v>
      </c>
      <c r="F411" s="129" t="s">
        <v>589</v>
      </c>
      <c r="G411" s="130" t="s">
        <v>202</v>
      </c>
      <c r="H411" s="131">
        <v>145.5</v>
      </c>
      <c r="I411" s="132"/>
      <c r="J411" s="133">
        <f>ROUND(I411*H411,2)</f>
        <v>0</v>
      </c>
      <c r="K411" s="129" t="s">
        <v>159</v>
      </c>
      <c r="L411" s="32"/>
      <c r="M411" s="134" t="s">
        <v>19</v>
      </c>
      <c r="N411" s="135" t="s">
        <v>44</v>
      </c>
      <c r="P411" s="136">
        <f>O411*H411</f>
        <v>0</v>
      </c>
      <c r="Q411" s="136">
        <v>3.696E-2</v>
      </c>
      <c r="R411" s="136">
        <f>Q411*H411</f>
        <v>5.3776799999999998</v>
      </c>
      <c r="S411" s="136">
        <v>0</v>
      </c>
      <c r="T411" s="137">
        <f>S411*H411</f>
        <v>0</v>
      </c>
      <c r="AR411" s="138" t="s">
        <v>160</v>
      </c>
      <c r="AT411" s="138" t="s">
        <v>155</v>
      </c>
      <c r="AU411" s="138" t="s">
        <v>85</v>
      </c>
      <c r="AY411" s="17" t="s">
        <v>153</v>
      </c>
      <c r="BE411" s="139">
        <f>IF(N411="základní",J411,0)</f>
        <v>0</v>
      </c>
      <c r="BF411" s="139">
        <f>IF(N411="snížená",J411,0)</f>
        <v>0</v>
      </c>
      <c r="BG411" s="139">
        <f>IF(N411="zákl. přenesená",J411,0)</f>
        <v>0</v>
      </c>
      <c r="BH411" s="139">
        <f>IF(N411="sníž. přenesená",J411,0)</f>
        <v>0</v>
      </c>
      <c r="BI411" s="139">
        <f>IF(N411="nulová",J411,0)</f>
        <v>0</v>
      </c>
      <c r="BJ411" s="17" t="s">
        <v>85</v>
      </c>
      <c r="BK411" s="139">
        <f>ROUND(I411*H411,2)</f>
        <v>0</v>
      </c>
      <c r="BL411" s="17" t="s">
        <v>160</v>
      </c>
      <c r="BM411" s="138" t="s">
        <v>590</v>
      </c>
    </row>
    <row r="412" spans="2:65" s="1" customFormat="1" hidden="1">
      <c r="B412" s="32"/>
      <c r="D412" s="140" t="s">
        <v>162</v>
      </c>
      <c r="F412" s="141" t="s">
        <v>591</v>
      </c>
      <c r="I412" s="142"/>
      <c r="L412" s="32"/>
      <c r="M412" s="143"/>
      <c r="T412" s="53"/>
      <c r="AT412" s="17" t="s">
        <v>162</v>
      </c>
      <c r="AU412" s="17" t="s">
        <v>85</v>
      </c>
    </row>
    <row r="413" spans="2:65" s="1" customFormat="1" ht="14.45" customHeight="1">
      <c r="B413" s="32"/>
      <c r="C413" s="127" t="s">
        <v>592</v>
      </c>
      <c r="D413" s="127" t="s">
        <v>155</v>
      </c>
      <c r="E413" s="128" t="s">
        <v>593</v>
      </c>
      <c r="F413" s="129" t="s">
        <v>594</v>
      </c>
      <c r="G413" s="130" t="s">
        <v>202</v>
      </c>
      <c r="H413" s="131">
        <v>160.05000000000001</v>
      </c>
      <c r="I413" s="132"/>
      <c r="J413" s="133">
        <f>ROUND(I413*H413,2)</f>
        <v>0</v>
      </c>
      <c r="K413" s="129" t="s">
        <v>159</v>
      </c>
      <c r="L413" s="32"/>
      <c r="M413" s="134" t="s">
        <v>19</v>
      </c>
      <c r="N413" s="135" t="s">
        <v>44</v>
      </c>
      <c r="P413" s="136">
        <f>O413*H413</f>
        <v>0</v>
      </c>
      <c r="Q413" s="136">
        <v>1.2999999999999999E-4</v>
      </c>
      <c r="R413" s="136">
        <f>Q413*H413</f>
        <v>2.0806499999999999E-2</v>
      </c>
      <c r="S413" s="136">
        <v>0</v>
      </c>
      <c r="T413" s="137">
        <f>S413*H413</f>
        <v>0</v>
      </c>
      <c r="AR413" s="138" t="s">
        <v>160</v>
      </c>
      <c r="AT413" s="138" t="s">
        <v>155</v>
      </c>
      <c r="AU413" s="138" t="s">
        <v>85</v>
      </c>
      <c r="AY413" s="17" t="s">
        <v>153</v>
      </c>
      <c r="BE413" s="139">
        <f>IF(N413="základní",J413,0)</f>
        <v>0</v>
      </c>
      <c r="BF413" s="139">
        <f>IF(N413="snížená",J413,0)</f>
        <v>0</v>
      </c>
      <c r="BG413" s="139">
        <f>IF(N413="zákl. přenesená",J413,0)</f>
        <v>0</v>
      </c>
      <c r="BH413" s="139">
        <f>IF(N413="sníž. přenesená",J413,0)</f>
        <v>0</v>
      </c>
      <c r="BI413" s="139">
        <f>IF(N413="nulová",J413,0)</f>
        <v>0</v>
      </c>
      <c r="BJ413" s="17" t="s">
        <v>85</v>
      </c>
      <c r="BK413" s="139">
        <f>ROUND(I413*H413,2)</f>
        <v>0</v>
      </c>
      <c r="BL413" s="17" t="s">
        <v>160</v>
      </c>
      <c r="BM413" s="138" t="s">
        <v>595</v>
      </c>
    </row>
    <row r="414" spans="2:65" s="1" customFormat="1" hidden="1">
      <c r="B414" s="32"/>
      <c r="D414" s="140" t="s">
        <v>162</v>
      </c>
      <c r="F414" s="141" t="s">
        <v>596</v>
      </c>
      <c r="I414" s="142"/>
      <c r="L414" s="32"/>
      <c r="M414" s="143"/>
      <c r="T414" s="53"/>
      <c r="AT414" s="17" t="s">
        <v>162</v>
      </c>
      <c r="AU414" s="17" t="s">
        <v>85</v>
      </c>
    </row>
    <row r="415" spans="2:65" s="12" customFormat="1">
      <c r="B415" s="144"/>
      <c r="D415" s="145" t="s">
        <v>164</v>
      </c>
      <c r="E415" s="146" t="s">
        <v>19</v>
      </c>
      <c r="F415" s="147" t="s">
        <v>597</v>
      </c>
      <c r="H415" s="148">
        <v>160.05000000000001</v>
      </c>
      <c r="I415" s="149"/>
      <c r="L415" s="144"/>
      <c r="M415" s="150"/>
      <c r="T415" s="151"/>
      <c r="AT415" s="146" t="s">
        <v>164</v>
      </c>
      <c r="AU415" s="146" t="s">
        <v>85</v>
      </c>
      <c r="AV415" s="12" t="s">
        <v>85</v>
      </c>
      <c r="AW415" s="12" t="s">
        <v>33</v>
      </c>
      <c r="AX415" s="12" t="s">
        <v>80</v>
      </c>
      <c r="AY415" s="146" t="s">
        <v>153</v>
      </c>
    </row>
    <row r="416" spans="2:65" s="1" customFormat="1" ht="14.45" customHeight="1">
      <c r="B416" s="32"/>
      <c r="C416" s="127" t="s">
        <v>598</v>
      </c>
      <c r="D416" s="127" t="s">
        <v>155</v>
      </c>
      <c r="E416" s="128" t="s">
        <v>599</v>
      </c>
      <c r="F416" s="129" t="s">
        <v>600</v>
      </c>
      <c r="G416" s="130" t="s">
        <v>202</v>
      </c>
      <c r="H416" s="131">
        <v>145.5</v>
      </c>
      <c r="I416" s="132"/>
      <c r="J416" s="133">
        <f>ROUND(I416*H416,2)</f>
        <v>0</v>
      </c>
      <c r="K416" s="129" t="s">
        <v>159</v>
      </c>
      <c r="L416" s="32"/>
      <c r="M416" s="134" t="s">
        <v>19</v>
      </c>
      <c r="N416" s="135" t="s">
        <v>44</v>
      </c>
      <c r="P416" s="136">
        <f>O416*H416</f>
        <v>0</v>
      </c>
      <c r="Q416" s="136">
        <v>0</v>
      </c>
      <c r="R416" s="136">
        <f>Q416*H416</f>
        <v>0</v>
      </c>
      <c r="S416" s="136">
        <v>0</v>
      </c>
      <c r="T416" s="137">
        <f>S416*H416</f>
        <v>0</v>
      </c>
      <c r="AR416" s="138" t="s">
        <v>160</v>
      </c>
      <c r="AT416" s="138" t="s">
        <v>155</v>
      </c>
      <c r="AU416" s="138" t="s">
        <v>85</v>
      </c>
      <c r="AY416" s="17" t="s">
        <v>153</v>
      </c>
      <c r="BE416" s="139">
        <f>IF(N416="základní",J416,0)</f>
        <v>0</v>
      </c>
      <c r="BF416" s="139">
        <f>IF(N416="snížená",J416,0)</f>
        <v>0</v>
      </c>
      <c r="BG416" s="139">
        <f>IF(N416="zákl. přenesená",J416,0)</f>
        <v>0</v>
      </c>
      <c r="BH416" s="139">
        <f>IF(N416="sníž. přenesená",J416,0)</f>
        <v>0</v>
      </c>
      <c r="BI416" s="139">
        <f>IF(N416="nulová",J416,0)</f>
        <v>0</v>
      </c>
      <c r="BJ416" s="17" t="s">
        <v>85</v>
      </c>
      <c r="BK416" s="139">
        <f>ROUND(I416*H416,2)</f>
        <v>0</v>
      </c>
      <c r="BL416" s="17" t="s">
        <v>160</v>
      </c>
      <c r="BM416" s="138" t="s">
        <v>601</v>
      </c>
    </row>
    <row r="417" spans="2:65" s="1" customFormat="1" hidden="1">
      <c r="B417" s="32"/>
      <c r="D417" s="140" t="s">
        <v>162</v>
      </c>
      <c r="F417" s="141" t="s">
        <v>602</v>
      </c>
      <c r="I417" s="142"/>
      <c r="L417" s="32"/>
      <c r="M417" s="143"/>
      <c r="T417" s="53"/>
      <c r="AT417" s="17" t="s">
        <v>162</v>
      </c>
      <c r="AU417" s="17" t="s">
        <v>85</v>
      </c>
    </row>
    <row r="418" spans="2:65" s="1" customFormat="1" ht="22.15" customHeight="1">
      <c r="B418" s="32"/>
      <c r="C418" s="127" t="s">
        <v>603</v>
      </c>
      <c r="D418" s="127" t="s">
        <v>155</v>
      </c>
      <c r="E418" s="128" t="s">
        <v>604</v>
      </c>
      <c r="F418" s="129" t="s">
        <v>605</v>
      </c>
      <c r="G418" s="130" t="s">
        <v>500</v>
      </c>
      <c r="H418" s="131">
        <v>141.63999999999999</v>
      </c>
      <c r="I418" s="132"/>
      <c r="J418" s="133">
        <f>ROUND(I418*H418,2)</f>
        <v>0</v>
      </c>
      <c r="K418" s="129" t="s">
        <v>159</v>
      </c>
      <c r="L418" s="32"/>
      <c r="M418" s="134" t="s">
        <v>19</v>
      </c>
      <c r="N418" s="135" t="s">
        <v>44</v>
      </c>
      <c r="P418" s="136">
        <f>O418*H418</f>
        <v>0</v>
      </c>
      <c r="Q418" s="136">
        <v>2.0000000000000002E-5</v>
      </c>
      <c r="R418" s="136">
        <f>Q418*H418</f>
        <v>2.8327999999999999E-3</v>
      </c>
      <c r="S418" s="136">
        <v>0</v>
      </c>
      <c r="T418" s="137">
        <f>S418*H418</f>
        <v>0</v>
      </c>
      <c r="AR418" s="138" t="s">
        <v>160</v>
      </c>
      <c r="AT418" s="138" t="s">
        <v>155</v>
      </c>
      <c r="AU418" s="138" t="s">
        <v>85</v>
      </c>
      <c r="AY418" s="17" t="s">
        <v>153</v>
      </c>
      <c r="BE418" s="139">
        <f>IF(N418="základní",J418,0)</f>
        <v>0</v>
      </c>
      <c r="BF418" s="139">
        <f>IF(N418="snížená",J418,0)</f>
        <v>0</v>
      </c>
      <c r="BG418" s="139">
        <f>IF(N418="zákl. přenesená",J418,0)</f>
        <v>0</v>
      </c>
      <c r="BH418" s="139">
        <f>IF(N418="sníž. přenesená",J418,0)</f>
        <v>0</v>
      </c>
      <c r="BI418" s="139">
        <f>IF(N418="nulová",J418,0)</f>
        <v>0</v>
      </c>
      <c r="BJ418" s="17" t="s">
        <v>85</v>
      </c>
      <c r="BK418" s="139">
        <f>ROUND(I418*H418,2)</f>
        <v>0</v>
      </c>
      <c r="BL418" s="17" t="s">
        <v>160</v>
      </c>
      <c r="BM418" s="138" t="s">
        <v>606</v>
      </c>
    </row>
    <row r="419" spans="2:65" s="1" customFormat="1" hidden="1">
      <c r="B419" s="32"/>
      <c r="D419" s="140" t="s">
        <v>162</v>
      </c>
      <c r="F419" s="141" t="s">
        <v>607</v>
      </c>
      <c r="I419" s="142"/>
      <c r="L419" s="32"/>
      <c r="M419" s="143"/>
      <c r="T419" s="53"/>
      <c r="AT419" s="17" t="s">
        <v>162</v>
      </c>
      <c r="AU419" s="17" t="s">
        <v>85</v>
      </c>
    </row>
    <row r="420" spans="2:65" s="12" customFormat="1">
      <c r="B420" s="144"/>
      <c r="D420" s="145" t="s">
        <v>164</v>
      </c>
      <c r="E420" s="146" t="s">
        <v>19</v>
      </c>
      <c r="F420" s="147" t="s">
        <v>608</v>
      </c>
      <c r="H420" s="148">
        <v>141.63999999999999</v>
      </c>
      <c r="I420" s="149"/>
      <c r="L420" s="144"/>
      <c r="M420" s="150"/>
      <c r="T420" s="151"/>
      <c r="AT420" s="146" t="s">
        <v>164</v>
      </c>
      <c r="AU420" s="146" t="s">
        <v>85</v>
      </c>
      <c r="AV420" s="12" t="s">
        <v>85</v>
      </c>
      <c r="AW420" s="12" t="s">
        <v>33</v>
      </c>
      <c r="AX420" s="12" t="s">
        <v>80</v>
      </c>
      <c r="AY420" s="146" t="s">
        <v>153</v>
      </c>
    </row>
    <row r="421" spans="2:65" s="1" customFormat="1" ht="22.15" customHeight="1">
      <c r="B421" s="32"/>
      <c r="C421" s="127" t="s">
        <v>525</v>
      </c>
      <c r="D421" s="127" t="s">
        <v>155</v>
      </c>
      <c r="E421" s="128" t="s">
        <v>609</v>
      </c>
      <c r="F421" s="129" t="s">
        <v>610</v>
      </c>
      <c r="G421" s="130" t="s">
        <v>224</v>
      </c>
      <c r="H421" s="131">
        <v>30</v>
      </c>
      <c r="I421" s="132"/>
      <c r="J421" s="133">
        <f>ROUND(I421*H421,2)</f>
        <v>0</v>
      </c>
      <c r="K421" s="129" t="s">
        <v>159</v>
      </c>
      <c r="L421" s="32"/>
      <c r="M421" s="134" t="s">
        <v>19</v>
      </c>
      <c r="N421" s="135" t="s">
        <v>44</v>
      </c>
      <c r="P421" s="136">
        <f>O421*H421</f>
        <v>0</v>
      </c>
      <c r="Q421" s="136">
        <v>4.8000000000000001E-4</v>
      </c>
      <c r="R421" s="136">
        <f>Q421*H421</f>
        <v>1.44E-2</v>
      </c>
      <c r="S421" s="136">
        <v>0</v>
      </c>
      <c r="T421" s="137">
        <f>S421*H421</f>
        <v>0</v>
      </c>
      <c r="AR421" s="138" t="s">
        <v>160</v>
      </c>
      <c r="AT421" s="138" t="s">
        <v>155</v>
      </c>
      <c r="AU421" s="138" t="s">
        <v>85</v>
      </c>
      <c r="AY421" s="17" t="s">
        <v>153</v>
      </c>
      <c r="BE421" s="139">
        <f>IF(N421="základní",J421,0)</f>
        <v>0</v>
      </c>
      <c r="BF421" s="139">
        <f>IF(N421="snížená",J421,0)</f>
        <v>0</v>
      </c>
      <c r="BG421" s="139">
        <f>IF(N421="zákl. přenesená",J421,0)</f>
        <v>0</v>
      </c>
      <c r="BH421" s="139">
        <f>IF(N421="sníž. přenesená",J421,0)</f>
        <v>0</v>
      </c>
      <c r="BI421" s="139">
        <f>IF(N421="nulová",J421,0)</f>
        <v>0</v>
      </c>
      <c r="BJ421" s="17" t="s">
        <v>85</v>
      </c>
      <c r="BK421" s="139">
        <f>ROUND(I421*H421,2)</f>
        <v>0</v>
      </c>
      <c r="BL421" s="17" t="s">
        <v>160</v>
      </c>
      <c r="BM421" s="138" t="s">
        <v>611</v>
      </c>
    </row>
    <row r="422" spans="2:65" s="1" customFormat="1" hidden="1">
      <c r="B422" s="32"/>
      <c r="D422" s="140" t="s">
        <v>162</v>
      </c>
      <c r="F422" s="141" t="s">
        <v>612</v>
      </c>
      <c r="I422" s="142"/>
      <c r="L422" s="32"/>
      <c r="M422" s="143"/>
      <c r="T422" s="53"/>
      <c r="AT422" s="17" t="s">
        <v>162</v>
      </c>
      <c r="AU422" s="17" t="s">
        <v>85</v>
      </c>
    </row>
    <row r="423" spans="2:65" s="1" customFormat="1" ht="14.45" customHeight="1">
      <c r="B423" s="32"/>
      <c r="C423" s="165" t="s">
        <v>613</v>
      </c>
      <c r="D423" s="165" t="s">
        <v>267</v>
      </c>
      <c r="E423" s="166" t="s">
        <v>614</v>
      </c>
      <c r="F423" s="167" t="s">
        <v>615</v>
      </c>
      <c r="G423" s="168" t="s">
        <v>224</v>
      </c>
      <c r="H423" s="169">
        <v>12</v>
      </c>
      <c r="I423" s="170"/>
      <c r="J423" s="171">
        <f>ROUND(I423*H423,2)</f>
        <v>0</v>
      </c>
      <c r="K423" s="167" t="s">
        <v>159</v>
      </c>
      <c r="L423" s="172"/>
      <c r="M423" s="173" t="s">
        <v>19</v>
      </c>
      <c r="N423" s="174" t="s">
        <v>44</v>
      </c>
      <c r="P423" s="136">
        <f>O423*H423</f>
        <v>0</v>
      </c>
      <c r="Q423" s="136">
        <v>1.489E-2</v>
      </c>
      <c r="R423" s="136">
        <f>Q423*H423</f>
        <v>0.17868000000000001</v>
      </c>
      <c r="S423" s="136">
        <v>0</v>
      </c>
      <c r="T423" s="137">
        <f>S423*H423</f>
        <v>0</v>
      </c>
      <c r="AR423" s="138" t="s">
        <v>199</v>
      </c>
      <c r="AT423" s="138" t="s">
        <v>267</v>
      </c>
      <c r="AU423" s="138" t="s">
        <v>85</v>
      </c>
      <c r="AY423" s="17" t="s">
        <v>153</v>
      </c>
      <c r="BE423" s="139">
        <f>IF(N423="základní",J423,0)</f>
        <v>0</v>
      </c>
      <c r="BF423" s="139">
        <f>IF(N423="snížená",J423,0)</f>
        <v>0</v>
      </c>
      <c r="BG423" s="139">
        <f>IF(N423="zákl. přenesená",J423,0)</f>
        <v>0</v>
      </c>
      <c r="BH423" s="139">
        <f>IF(N423="sníž. přenesená",J423,0)</f>
        <v>0</v>
      </c>
      <c r="BI423" s="139">
        <f>IF(N423="nulová",J423,0)</f>
        <v>0</v>
      </c>
      <c r="BJ423" s="17" t="s">
        <v>85</v>
      </c>
      <c r="BK423" s="139">
        <f>ROUND(I423*H423,2)</f>
        <v>0</v>
      </c>
      <c r="BL423" s="17" t="s">
        <v>160</v>
      </c>
      <c r="BM423" s="138" t="s">
        <v>616</v>
      </c>
    </row>
    <row r="424" spans="2:65" s="1" customFormat="1" ht="14.45" customHeight="1">
      <c r="B424" s="32"/>
      <c r="C424" s="165" t="s">
        <v>617</v>
      </c>
      <c r="D424" s="165" t="s">
        <v>267</v>
      </c>
      <c r="E424" s="166" t="s">
        <v>618</v>
      </c>
      <c r="F424" s="167" t="s">
        <v>619</v>
      </c>
      <c r="G424" s="168" t="s">
        <v>224</v>
      </c>
      <c r="H424" s="169">
        <v>18</v>
      </c>
      <c r="I424" s="170"/>
      <c r="J424" s="171">
        <f>ROUND(I424*H424,2)</f>
        <v>0</v>
      </c>
      <c r="K424" s="167" t="s">
        <v>159</v>
      </c>
      <c r="L424" s="172"/>
      <c r="M424" s="173" t="s">
        <v>19</v>
      </c>
      <c r="N424" s="174" t="s">
        <v>44</v>
      </c>
      <c r="P424" s="136">
        <f>O424*H424</f>
        <v>0</v>
      </c>
      <c r="Q424" s="136">
        <v>1.521E-2</v>
      </c>
      <c r="R424" s="136">
        <f>Q424*H424</f>
        <v>0.27377999999999997</v>
      </c>
      <c r="S424" s="136">
        <v>0</v>
      </c>
      <c r="T424" s="137">
        <f>S424*H424</f>
        <v>0</v>
      </c>
      <c r="AR424" s="138" t="s">
        <v>199</v>
      </c>
      <c r="AT424" s="138" t="s">
        <v>267</v>
      </c>
      <c r="AU424" s="138" t="s">
        <v>85</v>
      </c>
      <c r="AY424" s="17" t="s">
        <v>153</v>
      </c>
      <c r="BE424" s="139">
        <f>IF(N424="základní",J424,0)</f>
        <v>0</v>
      </c>
      <c r="BF424" s="139">
        <f>IF(N424="snížená",J424,0)</f>
        <v>0</v>
      </c>
      <c r="BG424" s="139">
        <f>IF(N424="zákl. přenesená",J424,0)</f>
        <v>0</v>
      </c>
      <c r="BH424" s="139">
        <f>IF(N424="sníž. přenesená",J424,0)</f>
        <v>0</v>
      </c>
      <c r="BI424" s="139">
        <f>IF(N424="nulová",J424,0)</f>
        <v>0</v>
      </c>
      <c r="BJ424" s="17" t="s">
        <v>85</v>
      </c>
      <c r="BK424" s="139">
        <f>ROUND(I424*H424,2)</f>
        <v>0</v>
      </c>
      <c r="BL424" s="17" t="s">
        <v>160</v>
      </c>
      <c r="BM424" s="138" t="s">
        <v>620</v>
      </c>
    </row>
    <row r="425" spans="2:65" s="1" customFormat="1" ht="22.15" customHeight="1">
      <c r="B425" s="32"/>
      <c r="C425" s="127" t="s">
        <v>621</v>
      </c>
      <c r="D425" s="127" t="s">
        <v>155</v>
      </c>
      <c r="E425" s="128" t="s">
        <v>622</v>
      </c>
      <c r="F425" s="129" t="s">
        <v>623</v>
      </c>
      <c r="G425" s="130" t="s">
        <v>224</v>
      </c>
      <c r="H425" s="131">
        <v>7</v>
      </c>
      <c r="I425" s="132"/>
      <c r="J425" s="133">
        <f>ROUND(I425*H425,2)</f>
        <v>0</v>
      </c>
      <c r="K425" s="129" t="s">
        <v>159</v>
      </c>
      <c r="L425" s="32"/>
      <c r="M425" s="134" t="s">
        <v>19</v>
      </c>
      <c r="N425" s="135" t="s">
        <v>44</v>
      </c>
      <c r="P425" s="136">
        <f>O425*H425</f>
        <v>0</v>
      </c>
      <c r="Q425" s="136">
        <v>0.44169999999999998</v>
      </c>
      <c r="R425" s="136">
        <f>Q425*H425</f>
        <v>3.0918999999999999</v>
      </c>
      <c r="S425" s="136">
        <v>0</v>
      </c>
      <c r="T425" s="137">
        <f>S425*H425</f>
        <v>0</v>
      </c>
      <c r="AR425" s="138" t="s">
        <v>160</v>
      </c>
      <c r="AT425" s="138" t="s">
        <v>155</v>
      </c>
      <c r="AU425" s="138" t="s">
        <v>85</v>
      </c>
      <c r="AY425" s="17" t="s">
        <v>153</v>
      </c>
      <c r="BE425" s="139">
        <f>IF(N425="základní",J425,0)</f>
        <v>0</v>
      </c>
      <c r="BF425" s="139">
        <f>IF(N425="snížená",J425,0)</f>
        <v>0</v>
      </c>
      <c r="BG425" s="139">
        <f>IF(N425="zákl. přenesená",J425,0)</f>
        <v>0</v>
      </c>
      <c r="BH425" s="139">
        <f>IF(N425="sníž. přenesená",J425,0)</f>
        <v>0</v>
      </c>
      <c r="BI425" s="139">
        <f>IF(N425="nulová",J425,0)</f>
        <v>0</v>
      </c>
      <c r="BJ425" s="17" t="s">
        <v>85</v>
      </c>
      <c r="BK425" s="139">
        <f>ROUND(I425*H425,2)</f>
        <v>0</v>
      </c>
      <c r="BL425" s="17" t="s">
        <v>160</v>
      </c>
      <c r="BM425" s="138" t="s">
        <v>624</v>
      </c>
    </row>
    <row r="426" spans="2:65" s="1" customFormat="1" hidden="1">
      <c r="B426" s="32"/>
      <c r="D426" s="140" t="s">
        <v>162</v>
      </c>
      <c r="F426" s="141" t="s">
        <v>625</v>
      </c>
      <c r="I426" s="142"/>
      <c r="L426" s="32"/>
      <c r="M426" s="143"/>
      <c r="T426" s="53"/>
      <c r="AT426" s="17" t="s">
        <v>162</v>
      </c>
      <c r="AU426" s="17" t="s">
        <v>85</v>
      </c>
    </row>
    <row r="427" spans="2:65" s="1" customFormat="1" ht="19.899999999999999" customHeight="1">
      <c r="B427" s="32"/>
      <c r="C427" s="165" t="s">
        <v>626</v>
      </c>
      <c r="D427" s="165" t="s">
        <v>267</v>
      </c>
      <c r="E427" s="166" t="s">
        <v>627</v>
      </c>
      <c r="F427" s="167" t="s">
        <v>628</v>
      </c>
      <c r="G427" s="168" t="s">
        <v>224</v>
      </c>
      <c r="H427" s="169">
        <v>1</v>
      </c>
      <c r="I427" s="170"/>
      <c r="J427" s="171">
        <f>ROUND(I427*H427,2)</f>
        <v>0</v>
      </c>
      <c r="K427" s="167" t="s">
        <v>159</v>
      </c>
      <c r="L427" s="172"/>
      <c r="M427" s="173" t="s">
        <v>19</v>
      </c>
      <c r="N427" s="174" t="s">
        <v>44</v>
      </c>
      <c r="P427" s="136">
        <f>O427*H427</f>
        <v>0</v>
      </c>
      <c r="Q427" s="136">
        <v>1.521E-2</v>
      </c>
      <c r="R427" s="136">
        <f>Q427*H427</f>
        <v>1.521E-2</v>
      </c>
      <c r="S427" s="136">
        <v>0</v>
      </c>
      <c r="T427" s="137">
        <f>S427*H427</f>
        <v>0</v>
      </c>
      <c r="AR427" s="138" t="s">
        <v>199</v>
      </c>
      <c r="AT427" s="138" t="s">
        <v>267</v>
      </c>
      <c r="AU427" s="138" t="s">
        <v>85</v>
      </c>
      <c r="AY427" s="17" t="s">
        <v>153</v>
      </c>
      <c r="BE427" s="139">
        <f>IF(N427="základní",J427,0)</f>
        <v>0</v>
      </c>
      <c r="BF427" s="139">
        <f>IF(N427="snížená",J427,0)</f>
        <v>0</v>
      </c>
      <c r="BG427" s="139">
        <f>IF(N427="zákl. přenesená",J427,0)</f>
        <v>0</v>
      </c>
      <c r="BH427" s="139">
        <f>IF(N427="sníž. přenesená",J427,0)</f>
        <v>0</v>
      </c>
      <c r="BI427" s="139">
        <f>IF(N427="nulová",J427,0)</f>
        <v>0</v>
      </c>
      <c r="BJ427" s="17" t="s">
        <v>85</v>
      </c>
      <c r="BK427" s="139">
        <f>ROUND(I427*H427,2)</f>
        <v>0</v>
      </c>
      <c r="BL427" s="17" t="s">
        <v>160</v>
      </c>
      <c r="BM427" s="138" t="s">
        <v>629</v>
      </c>
    </row>
    <row r="428" spans="2:65" s="1" customFormat="1" ht="19.899999999999999" customHeight="1">
      <c r="B428" s="32"/>
      <c r="C428" s="165" t="s">
        <v>630</v>
      </c>
      <c r="D428" s="165" t="s">
        <v>267</v>
      </c>
      <c r="E428" s="166" t="s">
        <v>631</v>
      </c>
      <c r="F428" s="167" t="s">
        <v>632</v>
      </c>
      <c r="G428" s="168" t="s">
        <v>224</v>
      </c>
      <c r="H428" s="169">
        <v>6</v>
      </c>
      <c r="I428" s="170"/>
      <c r="J428" s="171">
        <f>ROUND(I428*H428,2)</f>
        <v>0</v>
      </c>
      <c r="K428" s="167" t="s">
        <v>159</v>
      </c>
      <c r="L428" s="172"/>
      <c r="M428" s="173" t="s">
        <v>19</v>
      </c>
      <c r="N428" s="174" t="s">
        <v>44</v>
      </c>
      <c r="P428" s="136">
        <f>O428*H428</f>
        <v>0</v>
      </c>
      <c r="Q428" s="136">
        <v>1.553E-2</v>
      </c>
      <c r="R428" s="136">
        <f>Q428*H428</f>
        <v>9.3179999999999999E-2</v>
      </c>
      <c r="S428" s="136">
        <v>0</v>
      </c>
      <c r="T428" s="137">
        <f>S428*H428</f>
        <v>0</v>
      </c>
      <c r="AR428" s="138" t="s">
        <v>199</v>
      </c>
      <c r="AT428" s="138" t="s">
        <v>267</v>
      </c>
      <c r="AU428" s="138" t="s">
        <v>85</v>
      </c>
      <c r="AY428" s="17" t="s">
        <v>153</v>
      </c>
      <c r="BE428" s="139">
        <f>IF(N428="základní",J428,0)</f>
        <v>0</v>
      </c>
      <c r="BF428" s="139">
        <f>IF(N428="snížená",J428,0)</f>
        <v>0</v>
      </c>
      <c r="BG428" s="139">
        <f>IF(N428="zákl. přenesená",J428,0)</f>
        <v>0</v>
      </c>
      <c r="BH428" s="139">
        <f>IF(N428="sníž. přenesená",J428,0)</f>
        <v>0</v>
      </c>
      <c r="BI428" s="139">
        <f>IF(N428="nulová",J428,0)</f>
        <v>0</v>
      </c>
      <c r="BJ428" s="17" t="s">
        <v>85</v>
      </c>
      <c r="BK428" s="139">
        <f>ROUND(I428*H428,2)</f>
        <v>0</v>
      </c>
      <c r="BL428" s="17" t="s">
        <v>160</v>
      </c>
      <c r="BM428" s="138" t="s">
        <v>633</v>
      </c>
    </row>
    <row r="429" spans="2:65" s="11" customFormat="1" ht="22.9" customHeight="1">
      <c r="B429" s="115"/>
      <c r="D429" s="116" t="s">
        <v>71</v>
      </c>
      <c r="E429" s="125" t="s">
        <v>206</v>
      </c>
      <c r="F429" s="125" t="s">
        <v>634</v>
      </c>
      <c r="I429" s="118"/>
      <c r="J429" s="126">
        <f>BK429</f>
        <v>0</v>
      </c>
      <c r="L429" s="115"/>
      <c r="M429" s="120"/>
      <c r="P429" s="121">
        <f>P430+SUM(P431:P523)</f>
        <v>0</v>
      </c>
      <c r="R429" s="121">
        <f>R430+SUM(R431:R523)</f>
        <v>3.2807595599999999</v>
      </c>
      <c r="T429" s="122">
        <f>T430+SUM(T431:T523)</f>
        <v>123.08945600000001</v>
      </c>
      <c r="AR429" s="116" t="s">
        <v>80</v>
      </c>
      <c r="AT429" s="123" t="s">
        <v>71</v>
      </c>
      <c r="AU429" s="123" t="s">
        <v>80</v>
      </c>
      <c r="AY429" s="116" t="s">
        <v>153</v>
      </c>
      <c r="BK429" s="124">
        <f>BK430+SUM(BK431:BK523)</f>
        <v>0</v>
      </c>
    </row>
    <row r="430" spans="2:65" s="1" customFormat="1" ht="22.15" customHeight="1">
      <c r="B430" s="32"/>
      <c r="C430" s="127" t="s">
        <v>635</v>
      </c>
      <c r="D430" s="127" t="s">
        <v>155</v>
      </c>
      <c r="E430" s="128" t="s">
        <v>636</v>
      </c>
      <c r="F430" s="129" t="s">
        <v>637</v>
      </c>
      <c r="G430" s="130" t="s">
        <v>202</v>
      </c>
      <c r="H430" s="131">
        <v>831.9</v>
      </c>
      <c r="I430" s="132"/>
      <c r="J430" s="133">
        <f>ROUND(I430*H430,2)</f>
        <v>0</v>
      </c>
      <c r="K430" s="129" t="s">
        <v>159</v>
      </c>
      <c r="L430" s="32"/>
      <c r="M430" s="134" t="s">
        <v>19</v>
      </c>
      <c r="N430" s="135" t="s">
        <v>44</v>
      </c>
      <c r="P430" s="136">
        <f>O430*H430</f>
        <v>0</v>
      </c>
      <c r="Q430" s="136">
        <v>0</v>
      </c>
      <c r="R430" s="136">
        <f>Q430*H430</f>
        <v>0</v>
      </c>
      <c r="S430" s="136">
        <v>0</v>
      </c>
      <c r="T430" s="137">
        <f>S430*H430</f>
        <v>0</v>
      </c>
      <c r="AR430" s="138" t="s">
        <v>160</v>
      </c>
      <c r="AT430" s="138" t="s">
        <v>155</v>
      </c>
      <c r="AU430" s="138" t="s">
        <v>85</v>
      </c>
      <c r="AY430" s="17" t="s">
        <v>153</v>
      </c>
      <c r="BE430" s="139">
        <f>IF(N430="základní",J430,0)</f>
        <v>0</v>
      </c>
      <c r="BF430" s="139">
        <f>IF(N430="snížená",J430,0)</f>
        <v>0</v>
      </c>
      <c r="BG430" s="139">
        <f>IF(N430="zákl. přenesená",J430,0)</f>
        <v>0</v>
      </c>
      <c r="BH430" s="139">
        <f>IF(N430="sníž. přenesená",J430,0)</f>
        <v>0</v>
      </c>
      <c r="BI430" s="139">
        <f>IF(N430="nulová",J430,0)</f>
        <v>0</v>
      </c>
      <c r="BJ430" s="17" t="s">
        <v>85</v>
      </c>
      <c r="BK430" s="139">
        <f>ROUND(I430*H430,2)</f>
        <v>0</v>
      </c>
      <c r="BL430" s="17" t="s">
        <v>160</v>
      </c>
      <c r="BM430" s="138" t="s">
        <v>638</v>
      </c>
    </row>
    <row r="431" spans="2:65" s="1" customFormat="1" hidden="1">
      <c r="B431" s="32"/>
      <c r="D431" s="140" t="s">
        <v>162</v>
      </c>
      <c r="F431" s="141" t="s">
        <v>639</v>
      </c>
      <c r="I431" s="142"/>
      <c r="L431" s="32"/>
      <c r="M431" s="143"/>
      <c r="T431" s="53"/>
      <c r="AT431" s="17" t="s">
        <v>162</v>
      </c>
      <c r="AU431" s="17" t="s">
        <v>85</v>
      </c>
    </row>
    <row r="432" spans="2:65" s="12" customFormat="1">
      <c r="B432" s="144"/>
      <c r="D432" s="145" t="s">
        <v>164</v>
      </c>
      <c r="E432" s="146" t="s">
        <v>19</v>
      </c>
      <c r="F432" s="147" t="s">
        <v>640</v>
      </c>
      <c r="H432" s="148">
        <v>831.9</v>
      </c>
      <c r="I432" s="149"/>
      <c r="L432" s="144"/>
      <c r="M432" s="150"/>
      <c r="T432" s="151"/>
      <c r="AT432" s="146" t="s">
        <v>164</v>
      </c>
      <c r="AU432" s="146" t="s">
        <v>85</v>
      </c>
      <c r="AV432" s="12" t="s">
        <v>85</v>
      </c>
      <c r="AW432" s="12" t="s">
        <v>33</v>
      </c>
      <c r="AX432" s="12" t="s">
        <v>80</v>
      </c>
      <c r="AY432" s="146" t="s">
        <v>153</v>
      </c>
    </row>
    <row r="433" spans="2:65" s="1" customFormat="1" ht="22.15" customHeight="1">
      <c r="B433" s="32"/>
      <c r="C433" s="127" t="s">
        <v>641</v>
      </c>
      <c r="D433" s="127" t="s">
        <v>155</v>
      </c>
      <c r="E433" s="128" t="s">
        <v>642</v>
      </c>
      <c r="F433" s="129" t="s">
        <v>643</v>
      </c>
      <c r="G433" s="130" t="s">
        <v>202</v>
      </c>
      <c r="H433" s="131">
        <v>74871</v>
      </c>
      <c r="I433" s="132"/>
      <c r="J433" s="133">
        <f>ROUND(I433*H433,2)</f>
        <v>0</v>
      </c>
      <c r="K433" s="129" t="s">
        <v>159</v>
      </c>
      <c r="L433" s="32"/>
      <c r="M433" s="134" t="s">
        <v>19</v>
      </c>
      <c r="N433" s="135" t="s">
        <v>44</v>
      </c>
      <c r="P433" s="136">
        <f>O433*H433</f>
        <v>0</v>
      </c>
      <c r="Q433" s="136">
        <v>0</v>
      </c>
      <c r="R433" s="136">
        <f>Q433*H433</f>
        <v>0</v>
      </c>
      <c r="S433" s="136">
        <v>0</v>
      </c>
      <c r="T433" s="137">
        <f>S433*H433</f>
        <v>0</v>
      </c>
      <c r="AR433" s="138" t="s">
        <v>160</v>
      </c>
      <c r="AT433" s="138" t="s">
        <v>155</v>
      </c>
      <c r="AU433" s="138" t="s">
        <v>85</v>
      </c>
      <c r="AY433" s="17" t="s">
        <v>153</v>
      </c>
      <c r="BE433" s="139">
        <f>IF(N433="základní",J433,0)</f>
        <v>0</v>
      </c>
      <c r="BF433" s="139">
        <f>IF(N433="snížená",J433,0)</f>
        <v>0</v>
      </c>
      <c r="BG433" s="139">
        <f>IF(N433="zákl. přenesená",J433,0)</f>
        <v>0</v>
      </c>
      <c r="BH433" s="139">
        <f>IF(N433="sníž. přenesená",J433,0)</f>
        <v>0</v>
      </c>
      <c r="BI433" s="139">
        <f>IF(N433="nulová",J433,0)</f>
        <v>0</v>
      </c>
      <c r="BJ433" s="17" t="s">
        <v>85</v>
      </c>
      <c r="BK433" s="139">
        <f>ROUND(I433*H433,2)</f>
        <v>0</v>
      </c>
      <c r="BL433" s="17" t="s">
        <v>160</v>
      </c>
      <c r="BM433" s="138" t="s">
        <v>644</v>
      </c>
    </row>
    <row r="434" spans="2:65" s="1" customFormat="1" hidden="1">
      <c r="B434" s="32"/>
      <c r="D434" s="140" t="s">
        <v>162</v>
      </c>
      <c r="F434" s="141" t="s">
        <v>645</v>
      </c>
      <c r="I434" s="142"/>
      <c r="L434" s="32"/>
      <c r="M434" s="143"/>
      <c r="T434" s="53"/>
      <c r="AT434" s="17" t="s">
        <v>162</v>
      </c>
      <c r="AU434" s="17" t="s">
        <v>85</v>
      </c>
    </row>
    <row r="435" spans="2:65" s="12" customFormat="1">
      <c r="B435" s="144"/>
      <c r="D435" s="145" t="s">
        <v>164</v>
      </c>
      <c r="F435" s="147" t="s">
        <v>646</v>
      </c>
      <c r="H435" s="148">
        <v>74871</v>
      </c>
      <c r="I435" s="149"/>
      <c r="L435" s="144"/>
      <c r="M435" s="150"/>
      <c r="T435" s="151"/>
      <c r="AT435" s="146" t="s">
        <v>164</v>
      </c>
      <c r="AU435" s="146" t="s">
        <v>85</v>
      </c>
      <c r="AV435" s="12" t="s">
        <v>85</v>
      </c>
      <c r="AW435" s="12" t="s">
        <v>4</v>
      </c>
      <c r="AX435" s="12" t="s">
        <v>80</v>
      </c>
      <c r="AY435" s="146" t="s">
        <v>153</v>
      </c>
    </row>
    <row r="436" spans="2:65" s="1" customFormat="1" ht="22.15" customHeight="1">
      <c r="B436" s="32"/>
      <c r="C436" s="127" t="s">
        <v>647</v>
      </c>
      <c r="D436" s="127" t="s">
        <v>155</v>
      </c>
      <c r="E436" s="128" t="s">
        <v>648</v>
      </c>
      <c r="F436" s="129" t="s">
        <v>649</v>
      </c>
      <c r="G436" s="130" t="s">
        <v>202</v>
      </c>
      <c r="H436" s="131">
        <v>831.9</v>
      </c>
      <c r="I436" s="132"/>
      <c r="J436" s="133">
        <f>ROUND(I436*H436,2)</f>
        <v>0</v>
      </c>
      <c r="K436" s="129" t="s">
        <v>159</v>
      </c>
      <c r="L436" s="32"/>
      <c r="M436" s="134" t="s">
        <v>19</v>
      </c>
      <c r="N436" s="135" t="s">
        <v>44</v>
      </c>
      <c r="P436" s="136">
        <f>O436*H436</f>
        <v>0</v>
      </c>
      <c r="Q436" s="136">
        <v>0</v>
      </c>
      <c r="R436" s="136">
        <f>Q436*H436</f>
        <v>0</v>
      </c>
      <c r="S436" s="136">
        <v>0</v>
      </c>
      <c r="T436" s="137">
        <f>S436*H436</f>
        <v>0</v>
      </c>
      <c r="AR436" s="138" t="s">
        <v>160</v>
      </c>
      <c r="AT436" s="138" t="s">
        <v>155</v>
      </c>
      <c r="AU436" s="138" t="s">
        <v>85</v>
      </c>
      <c r="AY436" s="17" t="s">
        <v>153</v>
      </c>
      <c r="BE436" s="139">
        <f>IF(N436="základní",J436,0)</f>
        <v>0</v>
      </c>
      <c r="BF436" s="139">
        <f>IF(N436="snížená",J436,0)</f>
        <v>0</v>
      </c>
      <c r="BG436" s="139">
        <f>IF(N436="zákl. přenesená",J436,0)</f>
        <v>0</v>
      </c>
      <c r="BH436" s="139">
        <f>IF(N436="sníž. přenesená",J436,0)</f>
        <v>0</v>
      </c>
      <c r="BI436" s="139">
        <f>IF(N436="nulová",J436,0)</f>
        <v>0</v>
      </c>
      <c r="BJ436" s="17" t="s">
        <v>85</v>
      </c>
      <c r="BK436" s="139">
        <f>ROUND(I436*H436,2)</f>
        <v>0</v>
      </c>
      <c r="BL436" s="17" t="s">
        <v>160</v>
      </c>
      <c r="BM436" s="138" t="s">
        <v>650</v>
      </c>
    </row>
    <row r="437" spans="2:65" s="1" customFormat="1" hidden="1">
      <c r="B437" s="32"/>
      <c r="D437" s="140" t="s">
        <v>162</v>
      </c>
      <c r="F437" s="141" t="s">
        <v>651</v>
      </c>
      <c r="I437" s="142"/>
      <c r="L437" s="32"/>
      <c r="M437" s="143"/>
      <c r="T437" s="53"/>
      <c r="AT437" s="17" t="s">
        <v>162</v>
      </c>
      <c r="AU437" s="17" t="s">
        <v>85</v>
      </c>
    </row>
    <row r="438" spans="2:65" s="1" customFormat="1" ht="14.45" customHeight="1">
      <c r="B438" s="32"/>
      <c r="C438" s="127" t="s">
        <v>652</v>
      </c>
      <c r="D438" s="127" t="s">
        <v>155</v>
      </c>
      <c r="E438" s="128" t="s">
        <v>653</v>
      </c>
      <c r="F438" s="129" t="s">
        <v>654</v>
      </c>
      <c r="G438" s="130" t="s">
        <v>202</v>
      </c>
      <c r="H438" s="131">
        <v>758.28</v>
      </c>
      <c r="I438" s="132"/>
      <c r="J438" s="133">
        <f>ROUND(I438*H438,2)</f>
        <v>0</v>
      </c>
      <c r="K438" s="129" t="s">
        <v>159</v>
      </c>
      <c r="L438" s="32"/>
      <c r="M438" s="134" t="s">
        <v>19</v>
      </c>
      <c r="N438" s="135" t="s">
        <v>44</v>
      </c>
      <c r="P438" s="136">
        <f>O438*H438</f>
        <v>0</v>
      </c>
      <c r="Q438" s="136">
        <v>0</v>
      </c>
      <c r="R438" s="136">
        <f>Q438*H438</f>
        <v>0</v>
      </c>
      <c r="S438" s="136">
        <v>0</v>
      </c>
      <c r="T438" s="137">
        <f>S438*H438</f>
        <v>0</v>
      </c>
      <c r="AR438" s="138" t="s">
        <v>160</v>
      </c>
      <c r="AT438" s="138" t="s">
        <v>155</v>
      </c>
      <c r="AU438" s="138" t="s">
        <v>85</v>
      </c>
      <c r="AY438" s="17" t="s">
        <v>153</v>
      </c>
      <c r="BE438" s="139">
        <f>IF(N438="základní",J438,0)</f>
        <v>0</v>
      </c>
      <c r="BF438" s="139">
        <f>IF(N438="snížená",J438,0)</f>
        <v>0</v>
      </c>
      <c r="BG438" s="139">
        <f>IF(N438="zákl. přenesená",J438,0)</f>
        <v>0</v>
      </c>
      <c r="BH438" s="139">
        <f>IF(N438="sníž. přenesená",J438,0)</f>
        <v>0</v>
      </c>
      <c r="BI438" s="139">
        <f>IF(N438="nulová",J438,0)</f>
        <v>0</v>
      </c>
      <c r="BJ438" s="17" t="s">
        <v>85</v>
      </c>
      <c r="BK438" s="139">
        <f>ROUND(I438*H438,2)</f>
        <v>0</v>
      </c>
      <c r="BL438" s="17" t="s">
        <v>160</v>
      </c>
      <c r="BM438" s="138" t="s">
        <v>655</v>
      </c>
    </row>
    <row r="439" spans="2:65" s="1" customFormat="1" hidden="1">
      <c r="B439" s="32"/>
      <c r="D439" s="140" t="s">
        <v>162</v>
      </c>
      <c r="F439" s="141" t="s">
        <v>656</v>
      </c>
      <c r="I439" s="142"/>
      <c r="L439" s="32"/>
      <c r="M439" s="143"/>
      <c r="T439" s="53"/>
      <c r="AT439" s="17" t="s">
        <v>162</v>
      </c>
      <c r="AU439" s="17" t="s">
        <v>85</v>
      </c>
    </row>
    <row r="440" spans="2:65" s="12" customFormat="1">
      <c r="B440" s="144"/>
      <c r="D440" s="145" t="s">
        <v>164</v>
      </c>
      <c r="E440" s="146" t="s">
        <v>19</v>
      </c>
      <c r="F440" s="147" t="s">
        <v>657</v>
      </c>
      <c r="H440" s="148">
        <v>758.28</v>
      </c>
      <c r="I440" s="149"/>
      <c r="L440" s="144"/>
      <c r="M440" s="150"/>
      <c r="T440" s="151"/>
      <c r="AT440" s="146" t="s">
        <v>164</v>
      </c>
      <c r="AU440" s="146" t="s">
        <v>85</v>
      </c>
      <c r="AV440" s="12" t="s">
        <v>85</v>
      </c>
      <c r="AW440" s="12" t="s">
        <v>33</v>
      </c>
      <c r="AX440" s="12" t="s">
        <v>80</v>
      </c>
      <c r="AY440" s="146" t="s">
        <v>153</v>
      </c>
    </row>
    <row r="441" spans="2:65" s="1" customFormat="1" ht="14.45" customHeight="1">
      <c r="B441" s="32"/>
      <c r="C441" s="127" t="s">
        <v>658</v>
      </c>
      <c r="D441" s="127" t="s">
        <v>155</v>
      </c>
      <c r="E441" s="128" t="s">
        <v>659</v>
      </c>
      <c r="F441" s="129" t="s">
        <v>660</v>
      </c>
      <c r="G441" s="130" t="s">
        <v>202</v>
      </c>
      <c r="H441" s="131">
        <v>68245.2</v>
      </c>
      <c r="I441" s="132"/>
      <c r="J441" s="133">
        <f>ROUND(I441*H441,2)</f>
        <v>0</v>
      </c>
      <c r="K441" s="129" t="s">
        <v>159</v>
      </c>
      <c r="L441" s="32"/>
      <c r="M441" s="134" t="s">
        <v>19</v>
      </c>
      <c r="N441" s="135" t="s">
        <v>44</v>
      </c>
      <c r="P441" s="136">
        <f>O441*H441</f>
        <v>0</v>
      </c>
      <c r="Q441" s="136">
        <v>0</v>
      </c>
      <c r="R441" s="136">
        <f>Q441*H441</f>
        <v>0</v>
      </c>
      <c r="S441" s="136">
        <v>0</v>
      </c>
      <c r="T441" s="137">
        <f>S441*H441</f>
        <v>0</v>
      </c>
      <c r="AR441" s="138" t="s">
        <v>160</v>
      </c>
      <c r="AT441" s="138" t="s">
        <v>155</v>
      </c>
      <c r="AU441" s="138" t="s">
        <v>85</v>
      </c>
      <c r="AY441" s="17" t="s">
        <v>153</v>
      </c>
      <c r="BE441" s="139">
        <f>IF(N441="základní",J441,0)</f>
        <v>0</v>
      </c>
      <c r="BF441" s="139">
        <f>IF(N441="snížená",J441,0)</f>
        <v>0</v>
      </c>
      <c r="BG441" s="139">
        <f>IF(N441="zákl. přenesená",J441,0)</f>
        <v>0</v>
      </c>
      <c r="BH441" s="139">
        <f>IF(N441="sníž. přenesená",J441,0)</f>
        <v>0</v>
      </c>
      <c r="BI441" s="139">
        <f>IF(N441="nulová",J441,0)</f>
        <v>0</v>
      </c>
      <c r="BJ441" s="17" t="s">
        <v>85</v>
      </c>
      <c r="BK441" s="139">
        <f>ROUND(I441*H441,2)</f>
        <v>0</v>
      </c>
      <c r="BL441" s="17" t="s">
        <v>160</v>
      </c>
      <c r="BM441" s="138" t="s">
        <v>661</v>
      </c>
    </row>
    <row r="442" spans="2:65" s="1" customFormat="1" hidden="1">
      <c r="B442" s="32"/>
      <c r="D442" s="140" t="s">
        <v>162</v>
      </c>
      <c r="F442" s="141" t="s">
        <v>662</v>
      </c>
      <c r="I442" s="142"/>
      <c r="L442" s="32"/>
      <c r="M442" s="143"/>
      <c r="T442" s="53"/>
      <c r="AT442" s="17" t="s">
        <v>162</v>
      </c>
      <c r="AU442" s="17" t="s">
        <v>85</v>
      </c>
    </row>
    <row r="443" spans="2:65" s="12" customFormat="1">
      <c r="B443" s="144"/>
      <c r="D443" s="145" t="s">
        <v>164</v>
      </c>
      <c r="F443" s="147" t="s">
        <v>663</v>
      </c>
      <c r="H443" s="148">
        <v>68245.2</v>
      </c>
      <c r="I443" s="149"/>
      <c r="L443" s="144"/>
      <c r="M443" s="150"/>
      <c r="T443" s="151"/>
      <c r="AT443" s="146" t="s">
        <v>164</v>
      </c>
      <c r="AU443" s="146" t="s">
        <v>85</v>
      </c>
      <c r="AV443" s="12" t="s">
        <v>85</v>
      </c>
      <c r="AW443" s="12" t="s">
        <v>4</v>
      </c>
      <c r="AX443" s="12" t="s">
        <v>80</v>
      </c>
      <c r="AY443" s="146" t="s">
        <v>153</v>
      </c>
    </row>
    <row r="444" spans="2:65" s="1" customFormat="1" ht="14.45" customHeight="1">
      <c r="B444" s="32"/>
      <c r="C444" s="127" t="s">
        <v>664</v>
      </c>
      <c r="D444" s="127" t="s">
        <v>155</v>
      </c>
      <c r="E444" s="128" t="s">
        <v>665</v>
      </c>
      <c r="F444" s="129" t="s">
        <v>666</v>
      </c>
      <c r="G444" s="130" t="s">
        <v>202</v>
      </c>
      <c r="H444" s="131">
        <v>758.28</v>
      </c>
      <c r="I444" s="132"/>
      <c r="J444" s="133">
        <f>ROUND(I444*H444,2)</f>
        <v>0</v>
      </c>
      <c r="K444" s="129" t="s">
        <v>159</v>
      </c>
      <c r="L444" s="32"/>
      <c r="M444" s="134" t="s">
        <v>19</v>
      </c>
      <c r="N444" s="135" t="s">
        <v>44</v>
      </c>
      <c r="P444" s="136">
        <f>O444*H444</f>
        <v>0</v>
      </c>
      <c r="Q444" s="136">
        <v>0</v>
      </c>
      <c r="R444" s="136">
        <f>Q444*H444</f>
        <v>0</v>
      </c>
      <c r="S444" s="136">
        <v>0</v>
      </c>
      <c r="T444" s="137">
        <f>S444*H444</f>
        <v>0</v>
      </c>
      <c r="AR444" s="138" t="s">
        <v>160</v>
      </c>
      <c r="AT444" s="138" t="s">
        <v>155</v>
      </c>
      <c r="AU444" s="138" t="s">
        <v>85</v>
      </c>
      <c r="AY444" s="17" t="s">
        <v>153</v>
      </c>
      <c r="BE444" s="139">
        <f>IF(N444="základní",J444,0)</f>
        <v>0</v>
      </c>
      <c r="BF444" s="139">
        <f>IF(N444="snížená",J444,0)</f>
        <v>0</v>
      </c>
      <c r="BG444" s="139">
        <f>IF(N444="zákl. přenesená",J444,0)</f>
        <v>0</v>
      </c>
      <c r="BH444" s="139">
        <f>IF(N444="sníž. přenesená",J444,0)</f>
        <v>0</v>
      </c>
      <c r="BI444" s="139">
        <f>IF(N444="nulová",J444,0)</f>
        <v>0</v>
      </c>
      <c r="BJ444" s="17" t="s">
        <v>85</v>
      </c>
      <c r="BK444" s="139">
        <f>ROUND(I444*H444,2)</f>
        <v>0</v>
      </c>
      <c r="BL444" s="17" t="s">
        <v>160</v>
      </c>
      <c r="BM444" s="138" t="s">
        <v>667</v>
      </c>
    </row>
    <row r="445" spans="2:65" s="1" customFormat="1" hidden="1">
      <c r="B445" s="32"/>
      <c r="D445" s="140" t="s">
        <v>162</v>
      </c>
      <c r="F445" s="141" t="s">
        <v>668</v>
      </c>
      <c r="I445" s="142"/>
      <c r="L445" s="32"/>
      <c r="M445" s="143"/>
      <c r="T445" s="53"/>
      <c r="AT445" s="17" t="s">
        <v>162</v>
      </c>
      <c r="AU445" s="17" t="s">
        <v>85</v>
      </c>
    </row>
    <row r="446" spans="2:65" s="1" customFormat="1" ht="19.899999999999999" customHeight="1">
      <c r="B446" s="32"/>
      <c r="C446" s="127" t="s">
        <v>669</v>
      </c>
      <c r="D446" s="127" t="s">
        <v>155</v>
      </c>
      <c r="E446" s="128" t="s">
        <v>670</v>
      </c>
      <c r="F446" s="129" t="s">
        <v>671</v>
      </c>
      <c r="G446" s="130" t="s">
        <v>500</v>
      </c>
      <c r="H446" s="131">
        <v>4</v>
      </c>
      <c r="I446" s="132"/>
      <c r="J446" s="133">
        <f>ROUND(I446*H446,2)</f>
        <v>0</v>
      </c>
      <c r="K446" s="129" t="s">
        <v>159</v>
      </c>
      <c r="L446" s="32"/>
      <c r="M446" s="134" t="s">
        <v>19</v>
      </c>
      <c r="N446" s="135" t="s">
        <v>44</v>
      </c>
      <c r="P446" s="136">
        <f>O446*H446</f>
        <v>0</v>
      </c>
      <c r="Q446" s="136">
        <v>0</v>
      </c>
      <c r="R446" s="136">
        <f>Q446*H446</f>
        <v>0</v>
      </c>
      <c r="S446" s="136">
        <v>0</v>
      </c>
      <c r="T446" s="137">
        <f>S446*H446</f>
        <v>0</v>
      </c>
      <c r="AR446" s="138" t="s">
        <v>160</v>
      </c>
      <c r="AT446" s="138" t="s">
        <v>155</v>
      </c>
      <c r="AU446" s="138" t="s">
        <v>85</v>
      </c>
      <c r="AY446" s="17" t="s">
        <v>153</v>
      </c>
      <c r="BE446" s="139">
        <f>IF(N446="základní",J446,0)</f>
        <v>0</v>
      </c>
      <c r="BF446" s="139">
        <f>IF(N446="snížená",J446,0)</f>
        <v>0</v>
      </c>
      <c r="BG446" s="139">
        <f>IF(N446="zákl. přenesená",J446,0)</f>
        <v>0</v>
      </c>
      <c r="BH446" s="139">
        <f>IF(N446="sníž. přenesená",J446,0)</f>
        <v>0</v>
      </c>
      <c r="BI446" s="139">
        <f>IF(N446="nulová",J446,0)</f>
        <v>0</v>
      </c>
      <c r="BJ446" s="17" t="s">
        <v>85</v>
      </c>
      <c r="BK446" s="139">
        <f>ROUND(I446*H446,2)</f>
        <v>0</v>
      </c>
      <c r="BL446" s="17" t="s">
        <v>160</v>
      </c>
      <c r="BM446" s="138" t="s">
        <v>672</v>
      </c>
    </row>
    <row r="447" spans="2:65" s="1" customFormat="1" hidden="1">
      <c r="B447" s="32"/>
      <c r="D447" s="140" t="s">
        <v>162</v>
      </c>
      <c r="F447" s="141" t="s">
        <v>673</v>
      </c>
      <c r="I447" s="142"/>
      <c r="L447" s="32"/>
      <c r="M447" s="143"/>
      <c r="T447" s="53"/>
      <c r="AT447" s="17" t="s">
        <v>162</v>
      </c>
      <c r="AU447" s="17" t="s">
        <v>85</v>
      </c>
    </row>
    <row r="448" spans="2:65" s="1" customFormat="1" ht="19.899999999999999" customHeight="1">
      <c r="B448" s="32"/>
      <c r="C448" s="127" t="s">
        <v>674</v>
      </c>
      <c r="D448" s="127" t="s">
        <v>155</v>
      </c>
      <c r="E448" s="128" t="s">
        <v>675</v>
      </c>
      <c r="F448" s="129" t="s">
        <v>676</v>
      </c>
      <c r="G448" s="130" t="s">
        <v>500</v>
      </c>
      <c r="H448" s="131">
        <v>4</v>
      </c>
      <c r="I448" s="132"/>
      <c r="J448" s="133">
        <f>ROUND(I448*H448,2)</f>
        <v>0</v>
      </c>
      <c r="K448" s="129" t="s">
        <v>159</v>
      </c>
      <c r="L448" s="32"/>
      <c r="M448" s="134" t="s">
        <v>19</v>
      </c>
      <c r="N448" s="135" t="s">
        <v>44</v>
      </c>
      <c r="P448" s="136">
        <f>O448*H448</f>
        <v>0</v>
      </c>
      <c r="Q448" s="136">
        <v>0</v>
      </c>
      <c r="R448" s="136">
        <f>Q448*H448</f>
        <v>0</v>
      </c>
      <c r="S448" s="136">
        <v>0</v>
      </c>
      <c r="T448" s="137">
        <f>S448*H448</f>
        <v>0</v>
      </c>
      <c r="AR448" s="138" t="s">
        <v>160</v>
      </c>
      <c r="AT448" s="138" t="s">
        <v>155</v>
      </c>
      <c r="AU448" s="138" t="s">
        <v>85</v>
      </c>
      <c r="AY448" s="17" t="s">
        <v>153</v>
      </c>
      <c r="BE448" s="139">
        <f>IF(N448="základní",J448,0)</f>
        <v>0</v>
      </c>
      <c r="BF448" s="139">
        <f>IF(N448="snížená",J448,0)</f>
        <v>0</v>
      </c>
      <c r="BG448" s="139">
        <f>IF(N448="zákl. přenesená",J448,0)</f>
        <v>0</v>
      </c>
      <c r="BH448" s="139">
        <f>IF(N448="sníž. přenesená",J448,0)</f>
        <v>0</v>
      </c>
      <c r="BI448" s="139">
        <f>IF(N448="nulová",J448,0)</f>
        <v>0</v>
      </c>
      <c r="BJ448" s="17" t="s">
        <v>85</v>
      </c>
      <c r="BK448" s="139">
        <f>ROUND(I448*H448,2)</f>
        <v>0</v>
      </c>
      <c r="BL448" s="17" t="s">
        <v>160</v>
      </c>
      <c r="BM448" s="138" t="s">
        <v>677</v>
      </c>
    </row>
    <row r="449" spans="2:65" s="1" customFormat="1" hidden="1">
      <c r="B449" s="32"/>
      <c r="D449" s="140" t="s">
        <v>162</v>
      </c>
      <c r="F449" s="141" t="s">
        <v>678</v>
      </c>
      <c r="I449" s="142"/>
      <c r="L449" s="32"/>
      <c r="M449" s="143"/>
      <c r="T449" s="53"/>
      <c r="AT449" s="17" t="s">
        <v>162</v>
      </c>
      <c r="AU449" s="17" t="s">
        <v>85</v>
      </c>
    </row>
    <row r="450" spans="2:65" s="12" customFormat="1">
      <c r="B450" s="144"/>
      <c r="D450" s="145" t="s">
        <v>164</v>
      </c>
      <c r="E450" s="146" t="s">
        <v>19</v>
      </c>
      <c r="F450" s="147" t="s">
        <v>679</v>
      </c>
      <c r="H450" s="148">
        <v>4</v>
      </c>
      <c r="I450" s="149"/>
      <c r="L450" s="144"/>
      <c r="M450" s="150"/>
      <c r="T450" s="151"/>
      <c r="AT450" s="146" t="s">
        <v>164</v>
      </c>
      <c r="AU450" s="146" t="s">
        <v>85</v>
      </c>
      <c r="AV450" s="12" t="s">
        <v>85</v>
      </c>
      <c r="AW450" s="12" t="s">
        <v>33</v>
      </c>
      <c r="AX450" s="12" t="s">
        <v>80</v>
      </c>
      <c r="AY450" s="146" t="s">
        <v>153</v>
      </c>
    </row>
    <row r="451" spans="2:65" s="1" customFormat="1" ht="22.15" customHeight="1">
      <c r="B451" s="32"/>
      <c r="C451" s="127" t="s">
        <v>551</v>
      </c>
      <c r="D451" s="127" t="s">
        <v>155</v>
      </c>
      <c r="E451" s="128" t="s">
        <v>680</v>
      </c>
      <c r="F451" s="129" t="s">
        <v>681</v>
      </c>
      <c r="G451" s="130" t="s">
        <v>202</v>
      </c>
      <c r="H451" s="131">
        <v>626.1</v>
      </c>
      <c r="I451" s="132"/>
      <c r="J451" s="133">
        <f>ROUND(I451*H451,2)</f>
        <v>0</v>
      </c>
      <c r="K451" s="129" t="s">
        <v>159</v>
      </c>
      <c r="L451" s="32"/>
      <c r="M451" s="134" t="s">
        <v>19</v>
      </c>
      <c r="N451" s="135" t="s">
        <v>44</v>
      </c>
      <c r="P451" s="136">
        <f>O451*H451</f>
        <v>0</v>
      </c>
      <c r="Q451" s="136">
        <v>4.0000000000000003E-5</v>
      </c>
      <c r="R451" s="136">
        <f>Q451*H451</f>
        <v>2.5044000000000004E-2</v>
      </c>
      <c r="S451" s="136">
        <v>0</v>
      </c>
      <c r="T451" s="137">
        <f>S451*H451</f>
        <v>0</v>
      </c>
      <c r="AR451" s="138" t="s">
        <v>160</v>
      </c>
      <c r="AT451" s="138" t="s">
        <v>155</v>
      </c>
      <c r="AU451" s="138" t="s">
        <v>85</v>
      </c>
      <c r="AY451" s="17" t="s">
        <v>153</v>
      </c>
      <c r="BE451" s="139">
        <f>IF(N451="základní",J451,0)</f>
        <v>0</v>
      </c>
      <c r="BF451" s="139">
        <f>IF(N451="snížená",J451,0)</f>
        <v>0</v>
      </c>
      <c r="BG451" s="139">
        <f>IF(N451="zákl. přenesená",J451,0)</f>
        <v>0</v>
      </c>
      <c r="BH451" s="139">
        <f>IF(N451="sníž. přenesená",J451,0)</f>
        <v>0</v>
      </c>
      <c r="BI451" s="139">
        <f>IF(N451="nulová",J451,0)</f>
        <v>0</v>
      </c>
      <c r="BJ451" s="17" t="s">
        <v>85</v>
      </c>
      <c r="BK451" s="139">
        <f>ROUND(I451*H451,2)</f>
        <v>0</v>
      </c>
      <c r="BL451" s="17" t="s">
        <v>160</v>
      </c>
      <c r="BM451" s="138" t="s">
        <v>682</v>
      </c>
    </row>
    <row r="452" spans="2:65" s="1" customFormat="1" hidden="1">
      <c r="B452" s="32"/>
      <c r="D452" s="140" t="s">
        <v>162</v>
      </c>
      <c r="F452" s="141" t="s">
        <v>683</v>
      </c>
      <c r="I452" s="142"/>
      <c r="L452" s="32"/>
      <c r="M452" s="143"/>
      <c r="T452" s="53"/>
      <c r="AT452" s="17" t="s">
        <v>162</v>
      </c>
      <c r="AU452" s="17" t="s">
        <v>85</v>
      </c>
    </row>
    <row r="453" spans="2:65" s="12" customFormat="1">
      <c r="B453" s="144"/>
      <c r="D453" s="145" t="s">
        <v>164</v>
      </c>
      <c r="E453" s="146" t="s">
        <v>19</v>
      </c>
      <c r="F453" s="147" t="s">
        <v>684</v>
      </c>
      <c r="H453" s="148">
        <v>626.1</v>
      </c>
      <c r="I453" s="149"/>
      <c r="L453" s="144"/>
      <c r="M453" s="150"/>
      <c r="T453" s="151"/>
      <c r="AT453" s="146" t="s">
        <v>164</v>
      </c>
      <c r="AU453" s="146" t="s">
        <v>85</v>
      </c>
      <c r="AV453" s="12" t="s">
        <v>85</v>
      </c>
      <c r="AW453" s="12" t="s">
        <v>33</v>
      </c>
      <c r="AX453" s="12" t="s">
        <v>80</v>
      </c>
      <c r="AY453" s="146" t="s">
        <v>153</v>
      </c>
    </row>
    <row r="454" spans="2:65" s="1" customFormat="1" ht="14.45" customHeight="1">
      <c r="B454" s="32"/>
      <c r="C454" s="127" t="s">
        <v>685</v>
      </c>
      <c r="D454" s="127" t="s">
        <v>155</v>
      </c>
      <c r="E454" s="128" t="s">
        <v>686</v>
      </c>
      <c r="F454" s="129" t="s">
        <v>687</v>
      </c>
      <c r="G454" s="130" t="s">
        <v>688</v>
      </c>
      <c r="H454" s="131">
        <v>360</v>
      </c>
      <c r="I454" s="132"/>
      <c r="J454" s="133">
        <f>ROUND(I454*H454,2)</f>
        <v>0</v>
      </c>
      <c r="K454" s="129" t="s">
        <v>159</v>
      </c>
      <c r="L454" s="32"/>
      <c r="M454" s="134" t="s">
        <v>19</v>
      </c>
      <c r="N454" s="135" t="s">
        <v>44</v>
      </c>
      <c r="P454" s="136">
        <f>O454*H454</f>
        <v>0</v>
      </c>
      <c r="Q454" s="136">
        <v>0</v>
      </c>
      <c r="R454" s="136">
        <f>Q454*H454</f>
        <v>0</v>
      </c>
      <c r="S454" s="136">
        <v>0</v>
      </c>
      <c r="T454" s="137">
        <f>S454*H454</f>
        <v>0</v>
      </c>
      <c r="AR454" s="138" t="s">
        <v>160</v>
      </c>
      <c r="AT454" s="138" t="s">
        <v>155</v>
      </c>
      <c r="AU454" s="138" t="s">
        <v>85</v>
      </c>
      <c r="AY454" s="17" t="s">
        <v>153</v>
      </c>
      <c r="BE454" s="139">
        <f>IF(N454="základní",J454,0)</f>
        <v>0</v>
      </c>
      <c r="BF454" s="139">
        <f>IF(N454="snížená",J454,0)</f>
        <v>0</v>
      </c>
      <c r="BG454" s="139">
        <f>IF(N454="zákl. přenesená",J454,0)</f>
        <v>0</v>
      </c>
      <c r="BH454" s="139">
        <f>IF(N454="sníž. přenesená",J454,0)</f>
        <v>0</v>
      </c>
      <c r="BI454" s="139">
        <f>IF(N454="nulová",J454,0)</f>
        <v>0</v>
      </c>
      <c r="BJ454" s="17" t="s">
        <v>85</v>
      </c>
      <c r="BK454" s="139">
        <f>ROUND(I454*H454,2)</f>
        <v>0</v>
      </c>
      <c r="BL454" s="17" t="s">
        <v>160</v>
      </c>
      <c r="BM454" s="138" t="s">
        <v>689</v>
      </c>
    </row>
    <row r="455" spans="2:65" s="1" customFormat="1" hidden="1">
      <c r="B455" s="32"/>
      <c r="D455" s="140" t="s">
        <v>162</v>
      </c>
      <c r="F455" s="141" t="s">
        <v>690</v>
      </c>
      <c r="I455" s="142"/>
      <c r="L455" s="32"/>
      <c r="M455" s="143"/>
      <c r="T455" s="53"/>
      <c r="AT455" s="17" t="s">
        <v>162</v>
      </c>
      <c r="AU455" s="17" t="s">
        <v>85</v>
      </c>
    </row>
    <row r="456" spans="2:65" s="1" customFormat="1" ht="22.15" customHeight="1">
      <c r="B456" s="32"/>
      <c r="C456" s="127" t="s">
        <v>691</v>
      </c>
      <c r="D456" s="127" t="s">
        <v>155</v>
      </c>
      <c r="E456" s="128" t="s">
        <v>692</v>
      </c>
      <c r="F456" s="129" t="s">
        <v>693</v>
      </c>
      <c r="G456" s="130" t="s">
        <v>202</v>
      </c>
      <c r="H456" s="131">
        <v>277.17</v>
      </c>
      <c r="I456" s="132"/>
      <c r="J456" s="133">
        <f>ROUND(I456*H456,2)</f>
        <v>0</v>
      </c>
      <c r="K456" s="129" t="s">
        <v>159</v>
      </c>
      <c r="L456" s="32"/>
      <c r="M456" s="134" t="s">
        <v>19</v>
      </c>
      <c r="N456" s="135" t="s">
        <v>44</v>
      </c>
      <c r="P456" s="136">
        <f>O456*H456</f>
        <v>0</v>
      </c>
      <c r="Q456" s="136">
        <v>0</v>
      </c>
      <c r="R456" s="136">
        <f>Q456*H456</f>
        <v>0</v>
      </c>
      <c r="S456" s="136">
        <v>0.13100000000000001</v>
      </c>
      <c r="T456" s="137">
        <f>S456*H456</f>
        <v>36.309270000000005</v>
      </c>
      <c r="AR456" s="138" t="s">
        <v>160</v>
      </c>
      <c r="AT456" s="138" t="s">
        <v>155</v>
      </c>
      <c r="AU456" s="138" t="s">
        <v>85</v>
      </c>
      <c r="AY456" s="17" t="s">
        <v>153</v>
      </c>
      <c r="BE456" s="139">
        <f>IF(N456="základní",J456,0)</f>
        <v>0</v>
      </c>
      <c r="BF456" s="139">
        <f>IF(N456="snížená",J456,0)</f>
        <v>0</v>
      </c>
      <c r="BG456" s="139">
        <f>IF(N456="zákl. přenesená",J456,0)</f>
        <v>0</v>
      </c>
      <c r="BH456" s="139">
        <f>IF(N456="sníž. přenesená",J456,0)</f>
        <v>0</v>
      </c>
      <c r="BI456" s="139">
        <f>IF(N456="nulová",J456,0)</f>
        <v>0</v>
      </c>
      <c r="BJ456" s="17" t="s">
        <v>85</v>
      </c>
      <c r="BK456" s="139">
        <f>ROUND(I456*H456,2)</f>
        <v>0</v>
      </c>
      <c r="BL456" s="17" t="s">
        <v>160</v>
      </c>
      <c r="BM456" s="138" t="s">
        <v>694</v>
      </c>
    </row>
    <row r="457" spans="2:65" s="1" customFormat="1" hidden="1">
      <c r="B457" s="32"/>
      <c r="D457" s="140" t="s">
        <v>162</v>
      </c>
      <c r="F457" s="141" t="s">
        <v>695</v>
      </c>
      <c r="I457" s="142"/>
      <c r="L457" s="32"/>
      <c r="M457" s="143"/>
      <c r="T457" s="53"/>
      <c r="AT457" s="17" t="s">
        <v>162</v>
      </c>
      <c r="AU457" s="17" t="s">
        <v>85</v>
      </c>
    </row>
    <row r="458" spans="2:65" s="14" customFormat="1">
      <c r="B458" s="159"/>
      <c r="D458" s="145" t="s">
        <v>164</v>
      </c>
      <c r="E458" s="160" t="s">
        <v>19</v>
      </c>
      <c r="F458" s="161" t="s">
        <v>696</v>
      </c>
      <c r="H458" s="160" t="s">
        <v>19</v>
      </c>
      <c r="I458" s="162"/>
      <c r="L458" s="159"/>
      <c r="M458" s="163"/>
      <c r="T458" s="164"/>
      <c r="AT458" s="160" t="s">
        <v>164</v>
      </c>
      <c r="AU458" s="160" t="s">
        <v>85</v>
      </c>
      <c r="AV458" s="14" t="s">
        <v>80</v>
      </c>
      <c r="AW458" s="14" t="s">
        <v>33</v>
      </c>
      <c r="AX458" s="14" t="s">
        <v>72</v>
      </c>
      <c r="AY458" s="160" t="s">
        <v>153</v>
      </c>
    </row>
    <row r="459" spans="2:65" s="12" customFormat="1">
      <c r="B459" s="144"/>
      <c r="D459" s="145" t="s">
        <v>164</v>
      </c>
      <c r="E459" s="146" t="s">
        <v>19</v>
      </c>
      <c r="F459" s="147" t="s">
        <v>697</v>
      </c>
      <c r="H459" s="148">
        <v>130.56</v>
      </c>
      <c r="I459" s="149"/>
      <c r="L459" s="144"/>
      <c r="M459" s="150"/>
      <c r="T459" s="151"/>
      <c r="AT459" s="146" t="s">
        <v>164</v>
      </c>
      <c r="AU459" s="146" t="s">
        <v>85</v>
      </c>
      <c r="AV459" s="12" t="s">
        <v>85</v>
      </c>
      <c r="AW459" s="12" t="s">
        <v>33</v>
      </c>
      <c r="AX459" s="12" t="s">
        <v>72</v>
      </c>
      <c r="AY459" s="146" t="s">
        <v>153</v>
      </c>
    </row>
    <row r="460" spans="2:65" s="14" customFormat="1">
      <c r="B460" s="159"/>
      <c r="D460" s="145" t="s">
        <v>164</v>
      </c>
      <c r="E460" s="160" t="s">
        <v>19</v>
      </c>
      <c r="F460" s="161" t="s">
        <v>698</v>
      </c>
      <c r="H460" s="160" t="s">
        <v>19</v>
      </c>
      <c r="I460" s="162"/>
      <c r="L460" s="159"/>
      <c r="M460" s="163"/>
      <c r="T460" s="164"/>
      <c r="AT460" s="160" t="s">
        <v>164</v>
      </c>
      <c r="AU460" s="160" t="s">
        <v>85</v>
      </c>
      <c r="AV460" s="14" t="s">
        <v>80</v>
      </c>
      <c r="AW460" s="14" t="s">
        <v>33</v>
      </c>
      <c r="AX460" s="14" t="s">
        <v>72</v>
      </c>
      <c r="AY460" s="160" t="s">
        <v>153</v>
      </c>
    </row>
    <row r="461" spans="2:65" s="12" customFormat="1">
      <c r="B461" s="144"/>
      <c r="D461" s="145" t="s">
        <v>164</v>
      </c>
      <c r="E461" s="146" t="s">
        <v>19</v>
      </c>
      <c r="F461" s="147" t="s">
        <v>699</v>
      </c>
      <c r="H461" s="148">
        <v>146.61000000000001</v>
      </c>
      <c r="I461" s="149"/>
      <c r="L461" s="144"/>
      <c r="M461" s="150"/>
      <c r="T461" s="151"/>
      <c r="AT461" s="146" t="s">
        <v>164</v>
      </c>
      <c r="AU461" s="146" t="s">
        <v>85</v>
      </c>
      <c r="AV461" s="12" t="s">
        <v>85</v>
      </c>
      <c r="AW461" s="12" t="s">
        <v>33</v>
      </c>
      <c r="AX461" s="12" t="s">
        <v>72</v>
      </c>
      <c r="AY461" s="146" t="s">
        <v>153</v>
      </c>
    </row>
    <row r="462" spans="2:65" s="13" customFormat="1">
      <c r="B462" s="152"/>
      <c r="D462" s="145" t="s">
        <v>164</v>
      </c>
      <c r="E462" s="153" t="s">
        <v>19</v>
      </c>
      <c r="F462" s="154" t="s">
        <v>198</v>
      </c>
      <c r="H462" s="155">
        <v>277.17</v>
      </c>
      <c r="I462" s="156"/>
      <c r="L462" s="152"/>
      <c r="M462" s="157"/>
      <c r="T462" s="158"/>
      <c r="AT462" s="153" t="s">
        <v>164</v>
      </c>
      <c r="AU462" s="153" t="s">
        <v>85</v>
      </c>
      <c r="AV462" s="13" t="s">
        <v>160</v>
      </c>
      <c r="AW462" s="13" t="s">
        <v>33</v>
      </c>
      <c r="AX462" s="13" t="s">
        <v>80</v>
      </c>
      <c r="AY462" s="153" t="s">
        <v>153</v>
      </c>
    </row>
    <row r="463" spans="2:65" s="1" customFormat="1" ht="22.15" customHeight="1">
      <c r="B463" s="32"/>
      <c r="C463" s="127" t="s">
        <v>700</v>
      </c>
      <c r="D463" s="127" t="s">
        <v>155</v>
      </c>
      <c r="E463" s="128" t="s">
        <v>701</v>
      </c>
      <c r="F463" s="129" t="s">
        <v>702</v>
      </c>
      <c r="G463" s="130" t="s">
        <v>158</v>
      </c>
      <c r="H463" s="131">
        <v>9.7219999999999995</v>
      </c>
      <c r="I463" s="132"/>
      <c r="J463" s="133">
        <f>ROUND(I463*H463,2)</f>
        <v>0</v>
      </c>
      <c r="K463" s="129" t="s">
        <v>159</v>
      </c>
      <c r="L463" s="32"/>
      <c r="M463" s="134" t="s">
        <v>19</v>
      </c>
      <c r="N463" s="135" t="s">
        <v>44</v>
      </c>
      <c r="P463" s="136">
        <f>O463*H463</f>
        <v>0</v>
      </c>
      <c r="Q463" s="136">
        <v>0</v>
      </c>
      <c r="R463" s="136">
        <f>Q463*H463</f>
        <v>0</v>
      </c>
      <c r="S463" s="136">
        <v>1.8</v>
      </c>
      <c r="T463" s="137">
        <f>S463*H463</f>
        <v>17.499600000000001</v>
      </c>
      <c r="AR463" s="138" t="s">
        <v>160</v>
      </c>
      <c r="AT463" s="138" t="s">
        <v>155</v>
      </c>
      <c r="AU463" s="138" t="s">
        <v>85</v>
      </c>
      <c r="AY463" s="17" t="s">
        <v>153</v>
      </c>
      <c r="BE463" s="139">
        <f>IF(N463="základní",J463,0)</f>
        <v>0</v>
      </c>
      <c r="BF463" s="139">
        <f>IF(N463="snížená",J463,0)</f>
        <v>0</v>
      </c>
      <c r="BG463" s="139">
        <f>IF(N463="zákl. přenesená",J463,0)</f>
        <v>0</v>
      </c>
      <c r="BH463" s="139">
        <f>IF(N463="sníž. přenesená",J463,0)</f>
        <v>0</v>
      </c>
      <c r="BI463" s="139">
        <f>IF(N463="nulová",J463,0)</f>
        <v>0</v>
      </c>
      <c r="BJ463" s="17" t="s">
        <v>85</v>
      </c>
      <c r="BK463" s="139">
        <f>ROUND(I463*H463,2)</f>
        <v>0</v>
      </c>
      <c r="BL463" s="17" t="s">
        <v>160</v>
      </c>
      <c r="BM463" s="138" t="s">
        <v>703</v>
      </c>
    </row>
    <row r="464" spans="2:65" s="1" customFormat="1" hidden="1">
      <c r="B464" s="32"/>
      <c r="D464" s="140" t="s">
        <v>162</v>
      </c>
      <c r="F464" s="141" t="s">
        <v>704</v>
      </c>
      <c r="I464" s="142"/>
      <c r="L464" s="32"/>
      <c r="M464" s="143"/>
      <c r="T464" s="53"/>
      <c r="AT464" s="17" t="s">
        <v>162</v>
      </c>
      <c r="AU464" s="17" t="s">
        <v>85</v>
      </c>
    </row>
    <row r="465" spans="2:65" s="12" customFormat="1">
      <c r="B465" s="144"/>
      <c r="D465" s="145" t="s">
        <v>164</v>
      </c>
      <c r="E465" s="146" t="s">
        <v>19</v>
      </c>
      <c r="F465" s="147" t="s">
        <v>705</v>
      </c>
      <c r="H465" s="148">
        <v>9.7219999999999995</v>
      </c>
      <c r="I465" s="149"/>
      <c r="L465" s="144"/>
      <c r="M465" s="150"/>
      <c r="T465" s="151"/>
      <c r="AT465" s="146" t="s">
        <v>164</v>
      </c>
      <c r="AU465" s="146" t="s">
        <v>85</v>
      </c>
      <c r="AV465" s="12" t="s">
        <v>85</v>
      </c>
      <c r="AW465" s="12" t="s">
        <v>33</v>
      </c>
      <c r="AX465" s="12" t="s">
        <v>80</v>
      </c>
      <c r="AY465" s="146" t="s">
        <v>153</v>
      </c>
    </row>
    <row r="466" spans="2:65" s="1" customFormat="1" ht="22.15" customHeight="1">
      <c r="B466" s="32"/>
      <c r="C466" s="127" t="s">
        <v>571</v>
      </c>
      <c r="D466" s="127" t="s">
        <v>155</v>
      </c>
      <c r="E466" s="128" t="s">
        <v>706</v>
      </c>
      <c r="F466" s="129" t="s">
        <v>707</v>
      </c>
      <c r="G466" s="130" t="s">
        <v>158</v>
      </c>
      <c r="H466" s="131">
        <v>1.44</v>
      </c>
      <c r="I466" s="132"/>
      <c r="J466" s="133">
        <f>ROUND(I466*H466,2)</f>
        <v>0</v>
      </c>
      <c r="K466" s="129" t="s">
        <v>159</v>
      </c>
      <c r="L466" s="32"/>
      <c r="M466" s="134" t="s">
        <v>19</v>
      </c>
      <c r="N466" s="135" t="s">
        <v>44</v>
      </c>
      <c r="P466" s="136">
        <f>O466*H466</f>
        <v>0</v>
      </c>
      <c r="Q466" s="136">
        <v>0</v>
      </c>
      <c r="R466" s="136">
        <f>Q466*H466</f>
        <v>0</v>
      </c>
      <c r="S466" s="136">
        <v>1.671</v>
      </c>
      <c r="T466" s="137">
        <f>S466*H466</f>
        <v>2.4062399999999999</v>
      </c>
      <c r="AR466" s="138" t="s">
        <v>160</v>
      </c>
      <c r="AT466" s="138" t="s">
        <v>155</v>
      </c>
      <c r="AU466" s="138" t="s">
        <v>85</v>
      </c>
      <c r="AY466" s="17" t="s">
        <v>153</v>
      </c>
      <c r="BE466" s="139">
        <f>IF(N466="základní",J466,0)</f>
        <v>0</v>
      </c>
      <c r="BF466" s="139">
        <f>IF(N466="snížená",J466,0)</f>
        <v>0</v>
      </c>
      <c r="BG466" s="139">
        <f>IF(N466="zákl. přenesená",J466,0)</f>
        <v>0</v>
      </c>
      <c r="BH466" s="139">
        <f>IF(N466="sníž. přenesená",J466,0)</f>
        <v>0</v>
      </c>
      <c r="BI466" s="139">
        <f>IF(N466="nulová",J466,0)</f>
        <v>0</v>
      </c>
      <c r="BJ466" s="17" t="s">
        <v>85</v>
      </c>
      <c r="BK466" s="139">
        <f>ROUND(I466*H466,2)</f>
        <v>0</v>
      </c>
      <c r="BL466" s="17" t="s">
        <v>160</v>
      </c>
      <c r="BM466" s="138" t="s">
        <v>708</v>
      </c>
    </row>
    <row r="467" spans="2:65" s="1" customFormat="1" hidden="1">
      <c r="B467" s="32"/>
      <c r="D467" s="140" t="s">
        <v>162</v>
      </c>
      <c r="F467" s="141" t="s">
        <v>709</v>
      </c>
      <c r="I467" s="142"/>
      <c r="L467" s="32"/>
      <c r="M467" s="143"/>
      <c r="T467" s="53"/>
      <c r="AT467" s="17" t="s">
        <v>162</v>
      </c>
      <c r="AU467" s="17" t="s">
        <v>85</v>
      </c>
    </row>
    <row r="468" spans="2:65" s="12" customFormat="1">
      <c r="B468" s="144"/>
      <c r="D468" s="145" t="s">
        <v>164</v>
      </c>
      <c r="E468" s="146" t="s">
        <v>19</v>
      </c>
      <c r="F468" s="147" t="s">
        <v>710</v>
      </c>
      <c r="H468" s="148">
        <v>1.44</v>
      </c>
      <c r="I468" s="149"/>
      <c r="L468" s="144"/>
      <c r="M468" s="150"/>
      <c r="T468" s="151"/>
      <c r="AT468" s="146" t="s">
        <v>164</v>
      </c>
      <c r="AU468" s="146" t="s">
        <v>85</v>
      </c>
      <c r="AV468" s="12" t="s">
        <v>85</v>
      </c>
      <c r="AW468" s="12" t="s">
        <v>33</v>
      </c>
      <c r="AX468" s="12" t="s">
        <v>80</v>
      </c>
      <c r="AY468" s="146" t="s">
        <v>153</v>
      </c>
    </row>
    <row r="469" spans="2:65" s="1" customFormat="1" ht="14.45" customHeight="1">
      <c r="B469" s="32"/>
      <c r="C469" s="127" t="s">
        <v>711</v>
      </c>
      <c r="D469" s="127" t="s">
        <v>155</v>
      </c>
      <c r="E469" s="128" t="s">
        <v>712</v>
      </c>
      <c r="F469" s="129" t="s">
        <v>713</v>
      </c>
      <c r="G469" s="130" t="s">
        <v>202</v>
      </c>
      <c r="H469" s="131">
        <v>1</v>
      </c>
      <c r="I469" s="132"/>
      <c r="J469" s="133">
        <f>ROUND(I469*H469,2)</f>
        <v>0</v>
      </c>
      <c r="K469" s="129" t="s">
        <v>159</v>
      </c>
      <c r="L469" s="32"/>
      <c r="M469" s="134" t="s">
        <v>19</v>
      </c>
      <c r="N469" s="135" t="s">
        <v>44</v>
      </c>
      <c r="P469" s="136">
        <f>O469*H469</f>
        <v>0</v>
      </c>
      <c r="Q469" s="136">
        <v>0</v>
      </c>
      <c r="R469" s="136">
        <f>Q469*H469</f>
        <v>0</v>
      </c>
      <c r="S469" s="136">
        <v>8.2000000000000003E-2</v>
      </c>
      <c r="T469" s="137">
        <f>S469*H469</f>
        <v>8.2000000000000003E-2</v>
      </c>
      <c r="AR469" s="138" t="s">
        <v>160</v>
      </c>
      <c r="AT469" s="138" t="s">
        <v>155</v>
      </c>
      <c r="AU469" s="138" t="s">
        <v>85</v>
      </c>
      <c r="AY469" s="17" t="s">
        <v>153</v>
      </c>
      <c r="BE469" s="139">
        <f>IF(N469="základní",J469,0)</f>
        <v>0</v>
      </c>
      <c r="BF469" s="139">
        <f>IF(N469="snížená",J469,0)</f>
        <v>0</v>
      </c>
      <c r="BG469" s="139">
        <f>IF(N469="zákl. přenesená",J469,0)</f>
        <v>0</v>
      </c>
      <c r="BH469" s="139">
        <f>IF(N469="sníž. přenesená",J469,0)</f>
        <v>0</v>
      </c>
      <c r="BI469" s="139">
        <f>IF(N469="nulová",J469,0)</f>
        <v>0</v>
      </c>
      <c r="BJ469" s="17" t="s">
        <v>85</v>
      </c>
      <c r="BK469" s="139">
        <f>ROUND(I469*H469,2)</f>
        <v>0</v>
      </c>
      <c r="BL469" s="17" t="s">
        <v>160</v>
      </c>
      <c r="BM469" s="138" t="s">
        <v>714</v>
      </c>
    </row>
    <row r="470" spans="2:65" s="1" customFormat="1" hidden="1">
      <c r="B470" s="32"/>
      <c r="D470" s="140" t="s">
        <v>162</v>
      </c>
      <c r="F470" s="141" t="s">
        <v>715</v>
      </c>
      <c r="I470" s="142"/>
      <c r="L470" s="32"/>
      <c r="M470" s="143"/>
      <c r="T470" s="53"/>
      <c r="AT470" s="17" t="s">
        <v>162</v>
      </c>
      <c r="AU470" s="17" t="s">
        <v>85</v>
      </c>
    </row>
    <row r="471" spans="2:65" s="1" customFormat="1" ht="19.899999999999999" customHeight="1">
      <c r="B471" s="32"/>
      <c r="C471" s="127" t="s">
        <v>581</v>
      </c>
      <c r="D471" s="127" t="s">
        <v>155</v>
      </c>
      <c r="E471" s="128" t="s">
        <v>716</v>
      </c>
      <c r="F471" s="129" t="s">
        <v>717</v>
      </c>
      <c r="G471" s="130" t="s">
        <v>158</v>
      </c>
      <c r="H471" s="131">
        <v>27.442</v>
      </c>
      <c r="I471" s="132"/>
      <c r="J471" s="133">
        <f>ROUND(I471*H471,2)</f>
        <v>0</v>
      </c>
      <c r="K471" s="129" t="s">
        <v>159</v>
      </c>
      <c r="L471" s="32"/>
      <c r="M471" s="134" t="s">
        <v>19</v>
      </c>
      <c r="N471" s="135" t="s">
        <v>44</v>
      </c>
      <c r="P471" s="136">
        <f>O471*H471</f>
        <v>0</v>
      </c>
      <c r="Q471" s="136">
        <v>0</v>
      </c>
      <c r="R471" s="136">
        <f>Q471*H471</f>
        <v>0</v>
      </c>
      <c r="S471" s="136">
        <v>1.4</v>
      </c>
      <c r="T471" s="137">
        <f>S471*H471</f>
        <v>38.418799999999997</v>
      </c>
      <c r="AR471" s="138" t="s">
        <v>160</v>
      </c>
      <c r="AT471" s="138" t="s">
        <v>155</v>
      </c>
      <c r="AU471" s="138" t="s">
        <v>85</v>
      </c>
      <c r="AY471" s="17" t="s">
        <v>153</v>
      </c>
      <c r="BE471" s="139">
        <f>IF(N471="základní",J471,0)</f>
        <v>0</v>
      </c>
      <c r="BF471" s="139">
        <f>IF(N471="snížená",J471,0)</f>
        <v>0</v>
      </c>
      <c r="BG471" s="139">
        <f>IF(N471="zákl. přenesená",J471,0)</f>
        <v>0</v>
      </c>
      <c r="BH471" s="139">
        <f>IF(N471="sníž. přenesená",J471,0)</f>
        <v>0</v>
      </c>
      <c r="BI471" s="139">
        <f>IF(N471="nulová",J471,0)</f>
        <v>0</v>
      </c>
      <c r="BJ471" s="17" t="s">
        <v>85</v>
      </c>
      <c r="BK471" s="139">
        <f>ROUND(I471*H471,2)</f>
        <v>0</v>
      </c>
      <c r="BL471" s="17" t="s">
        <v>160</v>
      </c>
      <c r="BM471" s="138" t="s">
        <v>718</v>
      </c>
    </row>
    <row r="472" spans="2:65" s="1" customFormat="1" hidden="1">
      <c r="B472" s="32"/>
      <c r="D472" s="140" t="s">
        <v>162</v>
      </c>
      <c r="F472" s="141" t="s">
        <v>719</v>
      </c>
      <c r="I472" s="142"/>
      <c r="L472" s="32"/>
      <c r="M472" s="143"/>
      <c r="T472" s="53"/>
      <c r="AT472" s="17" t="s">
        <v>162</v>
      </c>
      <c r="AU472" s="17" t="s">
        <v>85</v>
      </c>
    </row>
    <row r="473" spans="2:65" s="12" customFormat="1">
      <c r="B473" s="144"/>
      <c r="D473" s="145" t="s">
        <v>164</v>
      </c>
      <c r="E473" s="146" t="s">
        <v>19</v>
      </c>
      <c r="F473" s="147" t="s">
        <v>720</v>
      </c>
      <c r="H473" s="148">
        <v>27.442</v>
      </c>
      <c r="I473" s="149"/>
      <c r="L473" s="144"/>
      <c r="M473" s="150"/>
      <c r="T473" s="151"/>
      <c r="AT473" s="146" t="s">
        <v>164</v>
      </c>
      <c r="AU473" s="146" t="s">
        <v>85</v>
      </c>
      <c r="AV473" s="12" t="s">
        <v>85</v>
      </c>
      <c r="AW473" s="12" t="s">
        <v>33</v>
      </c>
      <c r="AX473" s="12" t="s">
        <v>80</v>
      </c>
      <c r="AY473" s="146" t="s">
        <v>153</v>
      </c>
    </row>
    <row r="474" spans="2:65" s="1" customFormat="1" ht="19.899999999999999" customHeight="1">
      <c r="B474" s="32"/>
      <c r="C474" s="127" t="s">
        <v>721</v>
      </c>
      <c r="D474" s="127" t="s">
        <v>155</v>
      </c>
      <c r="E474" s="128" t="s">
        <v>722</v>
      </c>
      <c r="F474" s="129" t="s">
        <v>723</v>
      </c>
      <c r="G474" s="130" t="s">
        <v>500</v>
      </c>
      <c r="H474" s="131">
        <v>50.2</v>
      </c>
      <c r="I474" s="132"/>
      <c r="J474" s="133">
        <f>ROUND(I474*H474,2)</f>
        <v>0</v>
      </c>
      <c r="K474" s="129" t="s">
        <v>159</v>
      </c>
      <c r="L474" s="32"/>
      <c r="M474" s="134" t="s">
        <v>19</v>
      </c>
      <c r="N474" s="135" t="s">
        <v>44</v>
      </c>
      <c r="P474" s="136">
        <f>O474*H474</f>
        <v>0</v>
      </c>
      <c r="Q474" s="136">
        <v>0</v>
      </c>
      <c r="R474" s="136">
        <f>Q474*H474</f>
        <v>0</v>
      </c>
      <c r="S474" s="136">
        <v>5.8000000000000003E-2</v>
      </c>
      <c r="T474" s="137">
        <f>S474*H474</f>
        <v>2.9116000000000004</v>
      </c>
      <c r="AR474" s="138" t="s">
        <v>160</v>
      </c>
      <c r="AT474" s="138" t="s">
        <v>155</v>
      </c>
      <c r="AU474" s="138" t="s">
        <v>85</v>
      </c>
      <c r="AY474" s="17" t="s">
        <v>153</v>
      </c>
      <c r="BE474" s="139">
        <f>IF(N474="základní",J474,0)</f>
        <v>0</v>
      </c>
      <c r="BF474" s="139">
        <f>IF(N474="snížená",J474,0)</f>
        <v>0</v>
      </c>
      <c r="BG474" s="139">
        <f>IF(N474="zákl. přenesená",J474,0)</f>
        <v>0</v>
      </c>
      <c r="BH474" s="139">
        <f>IF(N474="sníž. přenesená",J474,0)</f>
        <v>0</v>
      </c>
      <c r="BI474" s="139">
        <f>IF(N474="nulová",J474,0)</f>
        <v>0</v>
      </c>
      <c r="BJ474" s="17" t="s">
        <v>85</v>
      </c>
      <c r="BK474" s="139">
        <f>ROUND(I474*H474,2)</f>
        <v>0</v>
      </c>
      <c r="BL474" s="17" t="s">
        <v>160</v>
      </c>
      <c r="BM474" s="138" t="s">
        <v>724</v>
      </c>
    </row>
    <row r="475" spans="2:65" s="1" customFormat="1" hidden="1">
      <c r="B475" s="32"/>
      <c r="D475" s="140" t="s">
        <v>162</v>
      </c>
      <c r="F475" s="141" t="s">
        <v>725</v>
      </c>
      <c r="I475" s="142"/>
      <c r="L475" s="32"/>
      <c r="M475" s="143"/>
      <c r="T475" s="53"/>
      <c r="AT475" s="17" t="s">
        <v>162</v>
      </c>
      <c r="AU475" s="17" t="s">
        <v>85</v>
      </c>
    </row>
    <row r="476" spans="2:65" s="12" customFormat="1">
      <c r="B476" s="144"/>
      <c r="D476" s="145" t="s">
        <v>164</v>
      </c>
      <c r="E476" s="146" t="s">
        <v>19</v>
      </c>
      <c r="F476" s="147" t="s">
        <v>726</v>
      </c>
      <c r="H476" s="148">
        <v>50.2</v>
      </c>
      <c r="I476" s="149"/>
      <c r="L476" s="144"/>
      <c r="M476" s="150"/>
      <c r="T476" s="151"/>
      <c r="AT476" s="146" t="s">
        <v>164</v>
      </c>
      <c r="AU476" s="146" t="s">
        <v>85</v>
      </c>
      <c r="AV476" s="12" t="s">
        <v>85</v>
      </c>
      <c r="AW476" s="12" t="s">
        <v>33</v>
      </c>
      <c r="AX476" s="12" t="s">
        <v>80</v>
      </c>
      <c r="AY476" s="146" t="s">
        <v>153</v>
      </c>
    </row>
    <row r="477" spans="2:65" s="1" customFormat="1" ht="14.45" customHeight="1">
      <c r="B477" s="32"/>
      <c r="C477" s="127" t="s">
        <v>586</v>
      </c>
      <c r="D477" s="127" t="s">
        <v>155</v>
      </c>
      <c r="E477" s="128" t="s">
        <v>727</v>
      </c>
      <c r="F477" s="129" t="s">
        <v>728</v>
      </c>
      <c r="G477" s="130" t="s">
        <v>500</v>
      </c>
      <c r="H477" s="131">
        <v>58.38</v>
      </c>
      <c r="I477" s="132"/>
      <c r="J477" s="133">
        <f>ROUND(I477*H477,2)</f>
        <v>0</v>
      </c>
      <c r="K477" s="129" t="s">
        <v>159</v>
      </c>
      <c r="L477" s="32"/>
      <c r="M477" s="134" t="s">
        <v>19</v>
      </c>
      <c r="N477" s="135" t="s">
        <v>44</v>
      </c>
      <c r="P477" s="136">
        <f>O477*H477</f>
        <v>0</v>
      </c>
      <c r="Q477" s="136">
        <v>0</v>
      </c>
      <c r="R477" s="136">
        <f>Q477*H477</f>
        <v>0</v>
      </c>
      <c r="S477" s="136">
        <v>8.2000000000000003E-2</v>
      </c>
      <c r="T477" s="137">
        <f>S477*H477</f>
        <v>4.7871600000000001</v>
      </c>
      <c r="AR477" s="138" t="s">
        <v>160</v>
      </c>
      <c r="AT477" s="138" t="s">
        <v>155</v>
      </c>
      <c r="AU477" s="138" t="s">
        <v>85</v>
      </c>
      <c r="AY477" s="17" t="s">
        <v>153</v>
      </c>
      <c r="BE477" s="139">
        <f>IF(N477="základní",J477,0)</f>
        <v>0</v>
      </c>
      <c r="BF477" s="139">
        <f>IF(N477="snížená",J477,0)</f>
        <v>0</v>
      </c>
      <c r="BG477" s="139">
        <f>IF(N477="zákl. přenesená",J477,0)</f>
        <v>0</v>
      </c>
      <c r="BH477" s="139">
        <f>IF(N477="sníž. přenesená",J477,0)</f>
        <v>0</v>
      </c>
      <c r="BI477" s="139">
        <f>IF(N477="nulová",J477,0)</f>
        <v>0</v>
      </c>
      <c r="BJ477" s="17" t="s">
        <v>85</v>
      </c>
      <c r="BK477" s="139">
        <f>ROUND(I477*H477,2)</f>
        <v>0</v>
      </c>
      <c r="BL477" s="17" t="s">
        <v>160</v>
      </c>
      <c r="BM477" s="138" t="s">
        <v>729</v>
      </c>
    </row>
    <row r="478" spans="2:65" s="1" customFormat="1" hidden="1">
      <c r="B478" s="32"/>
      <c r="D478" s="140" t="s">
        <v>162</v>
      </c>
      <c r="F478" s="141" t="s">
        <v>730</v>
      </c>
      <c r="I478" s="142"/>
      <c r="L478" s="32"/>
      <c r="M478" s="143"/>
      <c r="T478" s="53"/>
      <c r="AT478" s="17" t="s">
        <v>162</v>
      </c>
      <c r="AU478" s="17" t="s">
        <v>85</v>
      </c>
    </row>
    <row r="479" spans="2:65" s="12" customFormat="1">
      <c r="B479" s="144"/>
      <c r="D479" s="145" t="s">
        <v>164</v>
      </c>
      <c r="E479" s="146" t="s">
        <v>19</v>
      </c>
      <c r="F479" s="147" t="s">
        <v>731</v>
      </c>
      <c r="H479" s="148">
        <v>58.38</v>
      </c>
      <c r="I479" s="149"/>
      <c r="L479" s="144"/>
      <c r="M479" s="150"/>
      <c r="T479" s="151"/>
      <c r="AT479" s="146" t="s">
        <v>164</v>
      </c>
      <c r="AU479" s="146" t="s">
        <v>85</v>
      </c>
      <c r="AV479" s="12" t="s">
        <v>85</v>
      </c>
      <c r="AW479" s="12" t="s">
        <v>33</v>
      </c>
      <c r="AX479" s="12" t="s">
        <v>80</v>
      </c>
      <c r="AY479" s="146" t="s">
        <v>153</v>
      </c>
    </row>
    <row r="480" spans="2:65" s="1" customFormat="1" ht="22.15" customHeight="1">
      <c r="B480" s="32"/>
      <c r="C480" s="127" t="s">
        <v>732</v>
      </c>
      <c r="D480" s="127" t="s">
        <v>155</v>
      </c>
      <c r="E480" s="128" t="s">
        <v>733</v>
      </c>
      <c r="F480" s="129" t="s">
        <v>734</v>
      </c>
      <c r="G480" s="130" t="s">
        <v>202</v>
      </c>
      <c r="H480" s="131">
        <v>2.1949999999999998</v>
      </c>
      <c r="I480" s="132"/>
      <c r="J480" s="133">
        <f>ROUND(I480*H480,2)</f>
        <v>0</v>
      </c>
      <c r="K480" s="129" t="s">
        <v>159</v>
      </c>
      <c r="L480" s="32"/>
      <c r="M480" s="134" t="s">
        <v>19</v>
      </c>
      <c r="N480" s="135" t="s">
        <v>44</v>
      </c>
      <c r="P480" s="136">
        <f>O480*H480</f>
        <v>0</v>
      </c>
      <c r="Q480" s="136">
        <v>0</v>
      </c>
      <c r="R480" s="136">
        <f>Q480*H480</f>
        <v>0</v>
      </c>
      <c r="S480" s="136">
        <v>4.1000000000000002E-2</v>
      </c>
      <c r="T480" s="137">
        <f>S480*H480</f>
        <v>8.9994999999999992E-2</v>
      </c>
      <c r="AR480" s="138" t="s">
        <v>160</v>
      </c>
      <c r="AT480" s="138" t="s">
        <v>155</v>
      </c>
      <c r="AU480" s="138" t="s">
        <v>85</v>
      </c>
      <c r="AY480" s="17" t="s">
        <v>153</v>
      </c>
      <c r="BE480" s="139">
        <f>IF(N480="základní",J480,0)</f>
        <v>0</v>
      </c>
      <c r="BF480" s="139">
        <f>IF(N480="snížená",J480,0)</f>
        <v>0</v>
      </c>
      <c r="BG480" s="139">
        <f>IF(N480="zákl. přenesená",J480,0)</f>
        <v>0</v>
      </c>
      <c r="BH480" s="139">
        <f>IF(N480="sníž. přenesená",J480,0)</f>
        <v>0</v>
      </c>
      <c r="BI480" s="139">
        <f>IF(N480="nulová",J480,0)</f>
        <v>0</v>
      </c>
      <c r="BJ480" s="17" t="s">
        <v>85</v>
      </c>
      <c r="BK480" s="139">
        <f>ROUND(I480*H480,2)</f>
        <v>0</v>
      </c>
      <c r="BL480" s="17" t="s">
        <v>160</v>
      </c>
      <c r="BM480" s="138" t="s">
        <v>735</v>
      </c>
    </row>
    <row r="481" spans="2:65" s="1" customFormat="1" hidden="1">
      <c r="B481" s="32"/>
      <c r="D481" s="140" t="s">
        <v>162</v>
      </c>
      <c r="F481" s="141" t="s">
        <v>736</v>
      </c>
      <c r="I481" s="142"/>
      <c r="L481" s="32"/>
      <c r="M481" s="143"/>
      <c r="T481" s="53"/>
      <c r="AT481" s="17" t="s">
        <v>162</v>
      </c>
      <c r="AU481" s="17" t="s">
        <v>85</v>
      </c>
    </row>
    <row r="482" spans="2:65" s="12" customFormat="1">
      <c r="B482" s="144"/>
      <c r="D482" s="145" t="s">
        <v>164</v>
      </c>
      <c r="E482" s="146" t="s">
        <v>19</v>
      </c>
      <c r="F482" s="147" t="s">
        <v>737</v>
      </c>
      <c r="H482" s="148">
        <v>2.1949999999999998</v>
      </c>
      <c r="I482" s="149"/>
      <c r="L482" s="144"/>
      <c r="M482" s="150"/>
      <c r="T482" s="151"/>
      <c r="AT482" s="146" t="s">
        <v>164</v>
      </c>
      <c r="AU482" s="146" t="s">
        <v>85</v>
      </c>
      <c r="AV482" s="12" t="s">
        <v>85</v>
      </c>
      <c r="AW482" s="12" t="s">
        <v>33</v>
      </c>
      <c r="AX482" s="12" t="s">
        <v>80</v>
      </c>
      <c r="AY482" s="146" t="s">
        <v>153</v>
      </c>
    </row>
    <row r="483" spans="2:65" s="1" customFormat="1" ht="19.899999999999999" customHeight="1">
      <c r="B483" s="32"/>
      <c r="C483" s="127" t="s">
        <v>601</v>
      </c>
      <c r="D483" s="127" t="s">
        <v>155</v>
      </c>
      <c r="E483" s="128" t="s">
        <v>738</v>
      </c>
      <c r="F483" s="129" t="s">
        <v>739</v>
      </c>
      <c r="G483" s="130" t="s">
        <v>202</v>
      </c>
      <c r="H483" s="131">
        <v>10.734999999999999</v>
      </c>
      <c r="I483" s="132"/>
      <c r="J483" s="133">
        <f>ROUND(I483*H483,2)</f>
        <v>0</v>
      </c>
      <c r="K483" s="129" t="s">
        <v>159</v>
      </c>
      <c r="L483" s="32"/>
      <c r="M483" s="134" t="s">
        <v>19</v>
      </c>
      <c r="N483" s="135" t="s">
        <v>44</v>
      </c>
      <c r="P483" s="136">
        <f>O483*H483</f>
        <v>0</v>
      </c>
      <c r="Q483" s="136">
        <v>0</v>
      </c>
      <c r="R483" s="136">
        <f>Q483*H483</f>
        <v>0</v>
      </c>
      <c r="S483" s="136">
        <v>7.2999999999999995E-2</v>
      </c>
      <c r="T483" s="137">
        <f>S483*H483</f>
        <v>0.78365499999999988</v>
      </c>
      <c r="AR483" s="138" t="s">
        <v>160</v>
      </c>
      <c r="AT483" s="138" t="s">
        <v>155</v>
      </c>
      <c r="AU483" s="138" t="s">
        <v>85</v>
      </c>
      <c r="AY483" s="17" t="s">
        <v>153</v>
      </c>
      <c r="BE483" s="139">
        <f>IF(N483="základní",J483,0)</f>
        <v>0</v>
      </c>
      <c r="BF483" s="139">
        <f>IF(N483="snížená",J483,0)</f>
        <v>0</v>
      </c>
      <c r="BG483" s="139">
        <f>IF(N483="zákl. přenesená",J483,0)</f>
        <v>0</v>
      </c>
      <c r="BH483" s="139">
        <f>IF(N483="sníž. přenesená",J483,0)</f>
        <v>0</v>
      </c>
      <c r="BI483" s="139">
        <f>IF(N483="nulová",J483,0)</f>
        <v>0</v>
      </c>
      <c r="BJ483" s="17" t="s">
        <v>85</v>
      </c>
      <c r="BK483" s="139">
        <f>ROUND(I483*H483,2)</f>
        <v>0</v>
      </c>
      <c r="BL483" s="17" t="s">
        <v>160</v>
      </c>
      <c r="BM483" s="138" t="s">
        <v>740</v>
      </c>
    </row>
    <row r="484" spans="2:65" s="1" customFormat="1" hidden="1">
      <c r="B484" s="32"/>
      <c r="D484" s="140" t="s">
        <v>162</v>
      </c>
      <c r="F484" s="141" t="s">
        <v>741</v>
      </c>
      <c r="I484" s="142"/>
      <c r="L484" s="32"/>
      <c r="M484" s="143"/>
      <c r="T484" s="53"/>
      <c r="AT484" s="17" t="s">
        <v>162</v>
      </c>
      <c r="AU484" s="17" t="s">
        <v>85</v>
      </c>
    </row>
    <row r="485" spans="2:65" s="12" customFormat="1">
      <c r="B485" s="144"/>
      <c r="D485" s="145" t="s">
        <v>164</v>
      </c>
      <c r="E485" s="146" t="s">
        <v>19</v>
      </c>
      <c r="F485" s="147" t="s">
        <v>742</v>
      </c>
      <c r="H485" s="148">
        <v>10.734999999999999</v>
      </c>
      <c r="I485" s="149"/>
      <c r="L485" s="144"/>
      <c r="M485" s="150"/>
      <c r="T485" s="151"/>
      <c r="AT485" s="146" t="s">
        <v>164</v>
      </c>
      <c r="AU485" s="146" t="s">
        <v>85</v>
      </c>
      <c r="AV485" s="12" t="s">
        <v>85</v>
      </c>
      <c r="AW485" s="12" t="s">
        <v>33</v>
      </c>
      <c r="AX485" s="12" t="s">
        <v>80</v>
      </c>
      <c r="AY485" s="146" t="s">
        <v>153</v>
      </c>
    </row>
    <row r="486" spans="2:65" s="1" customFormat="1" ht="19.899999999999999" customHeight="1">
      <c r="B486" s="32"/>
      <c r="C486" s="127" t="s">
        <v>743</v>
      </c>
      <c r="D486" s="127" t="s">
        <v>155</v>
      </c>
      <c r="E486" s="128" t="s">
        <v>744</v>
      </c>
      <c r="F486" s="129" t="s">
        <v>745</v>
      </c>
      <c r="G486" s="130" t="s">
        <v>202</v>
      </c>
      <c r="H486" s="131">
        <v>38.207999999999998</v>
      </c>
      <c r="I486" s="132"/>
      <c r="J486" s="133">
        <f>ROUND(I486*H486,2)</f>
        <v>0</v>
      </c>
      <c r="K486" s="129" t="s">
        <v>159</v>
      </c>
      <c r="L486" s="32"/>
      <c r="M486" s="134" t="s">
        <v>19</v>
      </c>
      <c r="N486" s="135" t="s">
        <v>44</v>
      </c>
      <c r="P486" s="136">
        <f>O486*H486</f>
        <v>0</v>
      </c>
      <c r="Q486" s="136">
        <v>0</v>
      </c>
      <c r="R486" s="136">
        <f>Q486*H486</f>
        <v>0</v>
      </c>
      <c r="S486" s="136">
        <v>5.8999999999999997E-2</v>
      </c>
      <c r="T486" s="137">
        <f>S486*H486</f>
        <v>2.2542719999999998</v>
      </c>
      <c r="AR486" s="138" t="s">
        <v>160</v>
      </c>
      <c r="AT486" s="138" t="s">
        <v>155</v>
      </c>
      <c r="AU486" s="138" t="s">
        <v>85</v>
      </c>
      <c r="AY486" s="17" t="s">
        <v>153</v>
      </c>
      <c r="BE486" s="139">
        <f>IF(N486="základní",J486,0)</f>
        <v>0</v>
      </c>
      <c r="BF486" s="139">
        <f>IF(N486="snížená",J486,0)</f>
        <v>0</v>
      </c>
      <c r="BG486" s="139">
        <f>IF(N486="zákl. přenesená",J486,0)</f>
        <v>0</v>
      </c>
      <c r="BH486" s="139">
        <f>IF(N486="sníž. přenesená",J486,0)</f>
        <v>0</v>
      </c>
      <c r="BI486" s="139">
        <f>IF(N486="nulová",J486,0)</f>
        <v>0</v>
      </c>
      <c r="BJ486" s="17" t="s">
        <v>85</v>
      </c>
      <c r="BK486" s="139">
        <f>ROUND(I486*H486,2)</f>
        <v>0</v>
      </c>
      <c r="BL486" s="17" t="s">
        <v>160</v>
      </c>
      <c r="BM486" s="138" t="s">
        <v>746</v>
      </c>
    </row>
    <row r="487" spans="2:65" s="1" customFormat="1" hidden="1">
      <c r="B487" s="32"/>
      <c r="D487" s="140" t="s">
        <v>162</v>
      </c>
      <c r="F487" s="141" t="s">
        <v>747</v>
      </c>
      <c r="I487" s="142"/>
      <c r="L487" s="32"/>
      <c r="M487" s="143"/>
      <c r="T487" s="53"/>
      <c r="AT487" s="17" t="s">
        <v>162</v>
      </c>
      <c r="AU487" s="17" t="s">
        <v>85</v>
      </c>
    </row>
    <row r="488" spans="2:65" s="12" customFormat="1">
      <c r="B488" s="144"/>
      <c r="D488" s="145" t="s">
        <v>164</v>
      </c>
      <c r="E488" s="146" t="s">
        <v>19</v>
      </c>
      <c r="F488" s="147" t="s">
        <v>748</v>
      </c>
      <c r="H488" s="148">
        <v>38.207999999999998</v>
      </c>
      <c r="I488" s="149"/>
      <c r="L488" s="144"/>
      <c r="M488" s="150"/>
      <c r="T488" s="151"/>
      <c r="AT488" s="146" t="s">
        <v>164</v>
      </c>
      <c r="AU488" s="146" t="s">
        <v>85</v>
      </c>
      <c r="AV488" s="12" t="s">
        <v>85</v>
      </c>
      <c r="AW488" s="12" t="s">
        <v>33</v>
      </c>
      <c r="AX488" s="12" t="s">
        <v>80</v>
      </c>
      <c r="AY488" s="146" t="s">
        <v>153</v>
      </c>
    </row>
    <row r="489" spans="2:65" s="1" customFormat="1" ht="22.15" customHeight="1">
      <c r="B489" s="32"/>
      <c r="C489" s="127" t="s">
        <v>749</v>
      </c>
      <c r="D489" s="127" t="s">
        <v>155</v>
      </c>
      <c r="E489" s="128" t="s">
        <v>750</v>
      </c>
      <c r="F489" s="129" t="s">
        <v>751</v>
      </c>
      <c r="G489" s="130" t="s">
        <v>224</v>
      </c>
      <c r="H489" s="131">
        <v>6</v>
      </c>
      <c r="I489" s="132"/>
      <c r="J489" s="133">
        <f>ROUND(I489*H489,2)</f>
        <v>0</v>
      </c>
      <c r="K489" s="129" t="s">
        <v>159</v>
      </c>
      <c r="L489" s="32"/>
      <c r="M489" s="134" t="s">
        <v>19</v>
      </c>
      <c r="N489" s="135" t="s">
        <v>44</v>
      </c>
      <c r="P489" s="136">
        <f>O489*H489</f>
        <v>0</v>
      </c>
      <c r="Q489" s="136">
        <v>0</v>
      </c>
      <c r="R489" s="136">
        <f>Q489*H489</f>
        <v>0</v>
      </c>
      <c r="S489" s="136">
        <v>0.124</v>
      </c>
      <c r="T489" s="137">
        <f>S489*H489</f>
        <v>0.74399999999999999</v>
      </c>
      <c r="AR489" s="138" t="s">
        <v>160</v>
      </c>
      <c r="AT489" s="138" t="s">
        <v>155</v>
      </c>
      <c r="AU489" s="138" t="s">
        <v>85</v>
      </c>
      <c r="AY489" s="17" t="s">
        <v>153</v>
      </c>
      <c r="BE489" s="139">
        <f>IF(N489="základní",J489,0)</f>
        <v>0</v>
      </c>
      <c r="BF489" s="139">
        <f>IF(N489="snížená",J489,0)</f>
        <v>0</v>
      </c>
      <c r="BG489" s="139">
        <f>IF(N489="zákl. přenesená",J489,0)</f>
        <v>0</v>
      </c>
      <c r="BH489" s="139">
        <f>IF(N489="sníž. přenesená",J489,0)</f>
        <v>0</v>
      </c>
      <c r="BI489" s="139">
        <f>IF(N489="nulová",J489,0)</f>
        <v>0</v>
      </c>
      <c r="BJ489" s="17" t="s">
        <v>85</v>
      </c>
      <c r="BK489" s="139">
        <f>ROUND(I489*H489,2)</f>
        <v>0</v>
      </c>
      <c r="BL489" s="17" t="s">
        <v>160</v>
      </c>
      <c r="BM489" s="138" t="s">
        <v>752</v>
      </c>
    </row>
    <row r="490" spans="2:65" s="1" customFormat="1" hidden="1">
      <c r="B490" s="32"/>
      <c r="D490" s="140" t="s">
        <v>162</v>
      </c>
      <c r="F490" s="141" t="s">
        <v>753</v>
      </c>
      <c r="I490" s="142"/>
      <c r="L490" s="32"/>
      <c r="M490" s="143"/>
      <c r="T490" s="53"/>
      <c r="AT490" s="17" t="s">
        <v>162</v>
      </c>
      <c r="AU490" s="17" t="s">
        <v>85</v>
      </c>
    </row>
    <row r="491" spans="2:65" s="1" customFormat="1" ht="22.15" customHeight="1">
      <c r="B491" s="32"/>
      <c r="C491" s="127" t="s">
        <v>754</v>
      </c>
      <c r="D491" s="127" t="s">
        <v>155</v>
      </c>
      <c r="E491" s="128" t="s">
        <v>755</v>
      </c>
      <c r="F491" s="129" t="s">
        <v>756</v>
      </c>
      <c r="G491" s="130" t="s">
        <v>224</v>
      </c>
      <c r="H491" s="131">
        <v>66</v>
      </c>
      <c r="I491" s="132"/>
      <c r="J491" s="133">
        <f>ROUND(I491*H491,2)</f>
        <v>0</v>
      </c>
      <c r="K491" s="129" t="s">
        <v>159</v>
      </c>
      <c r="L491" s="32"/>
      <c r="M491" s="134" t="s">
        <v>19</v>
      </c>
      <c r="N491" s="135" t="s">
        <v>44</v>
      </c>
      <c r="P491" s="136">
        <f>O491*H491</f>
        <v>0</v>
      </c>
      <c r="Q491" s="136">
        <v>0</v>
      </c>
      <c r="R491" s="136">
        <f>Q491*H491</f>
        <v>0</v>
      </c>
      <c r="S491" s="136">
        <v>1.4999999999999999E-2</v>
      </c>
      <c r="T491" s="137">
        <f>S491*H491</f>
        <v>0.99</v>
      </c>
      <c r="AR491" s="138" t="s">
        <v>160</v>
      </c>
      <c r="AT491" s="138" t="s">
        <v>155</v>
      </c>
      <c r="AU491" s="138" t="s">
        <v>85</v>
      </c>
      <c r="AY491" s="17" t="s">
        <v>153</v>
      </c>
      <c r="BE491" s="139">
        <f>IF(N491="základní",J491,0)</f>
        <v>0</v>
      </c>
      <c r="BF491" s="139">
        <f>IF(N491="snížená",J491,0)</f>
        <v>0</v>
      </c>
      <c r="BG491" s="139">
        <f>IF(N491="zákl. přenesená",J491,0)</f>
        <v>0</v>
      </c>
      <c r="BH491" s="139">
        <f>IF(N491="sníž. přenesená",J491,0)</f>
        <v>0</v>
      </c>
      <c r="BI491" s="139">
        <f>IF(N491="nulová",J491,0)</f>
        <v>0</v>
      </c>
      <c r="BJ491" s="17" t="s">
        <v>85</v>
      </c>
      <c r="BK491" s="139">
        <f>ROUND(I491*H491,2)</f>
        <v>0</v>
      </c>
      <c r="BL491" s="17" t="s">
        <v>160</v>
      </c>
      <c r="BM491" s="138" t="s">
        <v>757</v>
      </c>
    </row>
    <row r="492" spans="2:65" s="1" customFormat="1" hidden="1">
      <c r="B492" s="32"/>
      <c r="D492" s="140" t="s">
        <v>162</v>
      </c>
      <c r="F492" s="141" t="s">
        <v>758</v>
      </c>
      <c r="I492" s="142"/>
      <c r="L492" s="32"/>
      <c r="M492" s="143"/>
      <c r="T492" s="53"/>
      <c r="AT492" s="17" t="s">
        <v>162</v>
      </c>
      <c r="AU492" s="17" t="s">
        <v>85</v>
      </c>
    </row>
    <row r="493" spans="2:65" s="1" customFormat="1" ht="22.15" customHeight="1">
      <c r="B493" s="32"/>
      <c r="C493" s="127" t="s">
        <v>759</v>
      </c>
      <c r="D493" s="127" t="s">
        <v>155</v>
      </c>
      <c r="E493" s="128" t="s">
        <v>760</v>
      </c>
      <c r="F493" s="129" t="s">
        <v>761</v>
      </c>
      <c r="G493" s="130" t="s">
        <v>500</v>
      </c>
      <c r="H493" s="131">
        <v>56</v>
      </c>
      <c r="I493" s="132"/>
      <c r="J493" s="133">
        <f>ROUND(I493*H493,2)</f>
        <v>0</v>
      </c>
      <c r="K493" s="129" t="s">
        <v>159</v>
      </c>
      <c r="L493" s="32"/>
      <c r="M493" s="134" t="s">
        <v>19</v>
      </c>
      <c r="N493" s="135" t="s">
        <v>44</v>
      </c>
      <c r="P493" s="136">
        <f>O493*H493</f>
        <v>0</v>
      </c>
      <c r="Q493" s="136">
        <v>0</v>
      </c>
      <c r="R493" s="136">
        <f>Q493*H493</f>
        <v>0</v>
      </c>
      <c r="S493" s="136">
        <v>7.0000000000000001E-3</v>
      </c>
      <c r="T493" s="137">
        <f>S493*H493</f>
        <v>0.39200000000000002</v>
      </c>
      <c r="AR493" s="138" t="s">
        <v>160</v>
      </c>
      <c r="AT493" s="138" t="s">
        <v>155</v>
      </c>
      <c r="AU493" s="138" t="s">
        <v>85</v>
      </c>
      <c r="AY493" s="17" t="s">
        <v>153</v>
      </c>
      <c r="BE493" s="139">
        <f>IF(N493="základní",J493,0)</f>
        <v>0</v>
      </c>
      <c r="BF493" s="139">
        <f>IF(N493="snížená",J493,0)</f>
        <v>0</v>
      </c>
      <c r="BG493" s="139">
        <f>IF(N493="zákl. přenesená",J493,0)</f>
        <v>0</v>
      </c>
      <c r="BH493" s="139">
        <f>IF(N493="sníž. přenesená",J493,0)</f>
        <v>0</v>
      </c>
      <c r="BI493" s="139">
        <f>IF(N493="nulová",J493,0)</f>
        <v>0</v>
      </c>
      <c r="BJ493" s="17" t="s">
        <v>85</v>
      </c>
      <c r="BK493" s="139">
        <f>ROUND(I493*H493,2)</f>
        <v>0</v>
      </c>
      <c r="BL493" s="17" t="s">
        <v>160</v>
      </c>
      <c r="BM493" s="138" t="s">
        <v>762</v>
      </c>
    </row>
    <row r="494" spans="2:65" s="1" customFormat="1" hidden="1">
      <c r="B494" s="32"/>
      <c r="D494" s="140" t="s">
        <v>162</v>
      </c>
      <c r="F494" s="141" t="s">
        <v>763</v>
      </c>
      <c r="I494" s="142"/>
      <c r="L494" s="32"/>
      <c r="M494" s="143"/>
      <c r="T494" s="53"/>
      <c r="AT494" s="17" t="s">
        <v>162</v>
      </c>
      <c r="AU494" s="17" t="s">
        <v>85</v>
      </c>
    </row>
    <row r="495" spans="2:65" s="12" customFormat="1">
      <c r="B495" s="144"/>
      <c r="D495" s="145" t="s">
        <v>164</v>
      </c>
      <c r="E495" s="146" t="s">
        <v>19</v>
      </c>
      <c r="F495" s="147" t="s">
        <v>764</v>
      </c>
      <c r="H495" s="148">
        <v>56</v>
      </c>
      <c r="I495" s="149"/>
      <c r="L495" s="144"/>
      <c r="M495" s="150"/>
      <c r="T495" s="151"/>
      <c r="AT495" s="146" t="s">
        <v>164</v>
      </c>
      <c r="AU495" s="146" t="s">
        <v>85</v>
      </c>
      <c r="AV495" s="12" t="s">
        <v>85</v>
      </c>
      <c r="AW495" s="12" t="s">
        <v>33</v>
      </c>
      <c r="AX495" s="12" t="s">
        <v>80</v>
      </c>
      <c r="AY495" s="146" t="s">
        <v>153</v>
      </c>
    </row>
    <row r="496" spans="2:65" s="1" customFormat="1" ht="22.15" customHeight="1">
      <c r="B496" s="32"/>
      <c r="C496" s="127" t="s">
        <v>765</v>
      </c>
      <c r="D496" s="127" t="s">
        <v>155</v>
      </c>
      <c r="E496" s="128" t="s">
        <v>766</v>
      </c>
      <c r="F496" s="129" t="s">
        <v>767</v>
      </c>
      <c r="G496" s="130" t="s">
        <v>224</v>
      </c>
      <c r="H496" s="131">
        <v>12</v>
      </c>
      <c r="I496" s="132"/>
      <c r="J496" s="133">
        <f>ROUND(I496*H496,2)</f>
        <v>0</v>
      </c>
      <c r="K496" s="129" t="s">
        <v>159</v>
      </c>
      <c r="L496" s="32"/>
      <c r="M496" s="134" t="s">
        <v>19</v>
      </c>
      <c r="N496" s="135" t="s">
        <v>44</v>
      </c>
      <c r="P496" s="136">
        <f>O496*H496</f>
        <v>0</v>
      </c>
      <c r="Q496" s="136">
        <v>0</v>
      </c>
      <c r="R496" s="136">
        <f>Q496*H496</f>
        <v>0</v>
      </c>
      <c r="S496" s="136">
        <v>8.9999999999999993E-3</v>
      </c>
      <c r="T496" s="137">
        <f>S496*H496</f>
        <v>0.10799999999999998</v>
      </c>
      <c r="AR496" s="138" t="s">
        <v>160</v>
      </c>
      <c r="AT496" s="138" t="s">
        <v>155</v>
      </c>
      <c r="AU496" s="138" t="s">
        <v>85</v>
      </c>
      <c r="AY496" s="17" t="s">
        <v>153</v>
      </c>
      <c r="BE496" s="139">
        <f>IF(N496="základní",J496,0)</f>
        <v>0</v>
      </c>
      <c r="BF496" s="139">
        <f>IF(N496="snížená",J496,0)</f>
        <v>0</v>
      </c>
      <c r="BG496" s="139">
        <f>IF(N496="zákl. přenesená",J496,0)</f>
        <v>0</v>
      </c>
      <c r="BH496" s="139">
        <f>IF(N496="sníž. přenesená",J496,0)</f>
        <v>0</v>
      </c>
      <c r="BI496" s="139">
        <f>IF(N496="nulová",J496,0)</f>
        <v>0</v>
      </c>
      <c r="BJ496" s="17" t="s">
        <v>85</v>
      </c>
      <c r="BK496" s="139">
        <f>ROUND(I496*H496,2)</f>
        <v>0</v>
      </c>
      <c r="BL496" s="17" t="s">
        <v>160</v>
      </c>
      <c r="BM496" s="138" t="s">
        <v>768</v>
      </c>
    </row>
    <row r="497" spans="2:65" s="1" customFormat="1" hidden="1">
      <c r="B497" s="32"/>
      <c r="D497" s="140" t="s">
        <v>162</v>
      </c>
      <c r="F497" s="141" t="s">
        <v>769</v>
      </c>
      <c r="I497" s="142"/>
      <c r="L497" s="32"/>
      <c r="M497" s="143"/>
      <c r="T497" s="53"/>
      <c r="AT497" s="17" t="s">
        <v>162</v>
      </c>
      <c r="AU497" s="17" t="s">
        <v>85</v>
      </c>
    </row>
    <row r="498" spans="2:65" s="1" customFormat="1" ht="22.15" customHeight="1">
      <c r="B498" s="32"/>
      <c r="C498" s="127" t="s">
        <v>770</v>
      </c>
      <c r="D498" s="127" t="s">
        <v>155</v>
      </c>
      <c r="E498" s="128" t="s">
        <v>771</v>
      </c>
      <c r="F498" s="129" t="s">
        <v>772</v>
      </c>
      <c r="G498" s="130" t="s">
        <v>224</v>
      </c>
      <c r="H498" s="131">
        <v>16</v>
      </c>
      <c r="I498" s="132"/>
      <c r="J498" s="133">
        <f>ROUND(I498*H498,2)</f>
        <v>0</v>
      </c>
      <c r="K498" s="129" t="s">
        <v>159</v>
      </c>
      <c r="L498" s="32"/>
      <c r="M498" s="134" t="s">
        <v>19</v>
      </c>
      <c r="N498" s="135" t="s">
        <v>44</v>
      </c>
      <c r="P498" s="136">
        <f>O498*H498</f>
        <v>0</v>
      </c>
      <c r="Q498" s="136">
        <v>0</v>
      </c>
      <c r="R498" s="136">
        <f>Q498*H498</f>
        <v>0</v>
      </c>
      <c r="S498" s="136">
        <v>8.0000000000000002E-3</v>
      </c>
      <c r="T498" s="137">
        <f>S498*H498</f>
        <v>0.128</v>
      </c>
      <c r="AR498" s="138" t="s">
        <v>160</v>
      </c>
      <c r="AT498" s="138" t="s">
        <v>155</v>
      </c>
      <c r="AU498" s="138" t="s">
        <v>85</v>
      </c>
      <c r="AY498" s="17" t="s">
        <v>153</v>
      </c>
      <c r="BE498" s="139">
        <f>IF(N498="základní",J498,0)</f>
        <v>0</v>
      </c>
      <c r="BF498" s="139">
        <f>IF(N498="snížená",J498,0)</f>
        <v>0</v>
      </c>
      <c r="BG498" s="139">
        <f>IF(N498="zákl. přenesená",J498,0)</f>
        <v>0</v>
      </c>
      <c r="BH498" s="139">
        <f>IF(N498="sníž. přenesená",J498,0)</f>
        <v>0</v>
      </c>
      <c r="BI498" s="139">
        <f>IF(N498="nulová",J498,0)</f>
        <v>0</v>
      </c>
      <c r="BJ498" s="17" t="s">
        <v>85</v>
      </c>
      <c r="BK498" s="139">
        <f>ROUND(I498*H498,2)</f>
        <v>0</v>
      </c>
      <c r="BL498" s="17" t="s">
        <v>160</v>
      </c>
      <c r="BM498" s="138" t="s">
        <v>773</v>
      </c>
    </row>
    <row r="499" spans="2:65" s="1" customFormat="1" hidden="1">
      <c r="B499" s="32"/>
      <c r="D499" s="140" t="s">
        <v>162</v>
      </c>
      <c r="F499" s="141" t="s">
        <v>774</v>
      </c>
      <c r="I499" s="142"/>
      <c r="L499" s="32"/>
      <c r="M499" s="143"/>
      <c r="T499" s="53"/>
      <c r="AT499" s="17" t="s">
        <v>162</v>
      </c>
      <c r="AU499" s="17" t="s">
        <v>85</v>
      </c>
    </row>
    <row r="500" spans="2:65" s="1" customFormat="1" ht="22.15" customHeight="1">
      <c r="B500" s="32"/>
      <c r="C500" s="127" t="s">
        <v>775</v>
      </c>
      <c r="D500" s="127" t="s">
        <v>155</v>
      </c>
      <c r="E500" s="128" t="s">
        <v>776</v>
      </c>
      <c r="F500" s="129" t="s">
        <v>777</v>
      </c>
      <c r="G500" s="130" t="s">
        <v>202</v>
      </c>
      <c r="H500" s="131">
        <v>943.6</v>
      </c>
      <c r="I500" s="132"/>
      <c r="J500" s="133">
        <f>ROUND(I500*H500,2)</f>
        <v>0</v>
      </c>
      <c r="K500" s="129" t="s">
        <v>159</v>
      </c>
      <c r="L500" s="32"/>
      <c r="M500" s="134" t="s">
        <v>19</v>
      </c>
      <c r="N500" s="135" t="s">
        <v>44</v>
      </c>
      <c r="P500" s="136">
        <f>O500*H500</f>
        <v>0</v>
      </c>
      <c r="Q500" s="136">
        <v>0</v>
      </c>
      <c r="R500" s="136">
        <f>Q500*H500</f>
        <v>0</v>
      </c>
      <c r="S500" s="136">
        <v>0.01</v>
      </c>
      <c r="T500" s="137">
        <f>S500*H500</f>
        <v>9.4359999999999999</v>
      </c>
      <c r="AR500" s="138" t="s">
        <v>160</v>
      </c>
      <c r="AT500" s="138" t="s">
        <v>155</v>
      </c>
      <c r="AU500" s="138" t="s">
        <v>85</v>
      </c>
      <c r="AY500" s="17" t="s">
        <v>153</v>
      </c>
      <c r="BE500" s="139">
        <f>IF(N500="základní",J500,0)</f>
        <v>0</v>
      </c>
      <c r="BF500" s="139">
        <f>IF(N500="snížená",J500,0)</f>
        <v>0</v>
      </c>
      <c r="BG500" s="139">
        <f>IF(N500="zákl. přenesená",J500,0)</f>
        <v>0</v>
      </c>
      <c r="BH500" s="139">
        <f>IF(N500="sníž. přenesená",J500,0)</f>
        <v>0</v>
      </c>
      <c r="BI500" s="139">
        <f>IF(N500="nulová",J500,0)</f>
        <v>0</v>
      </c>
      <c r="BJ500" s="17" t="s">
        <v>85</v>
      </c>
      <c r="BK500" s="139">
        <f>ROUND(I500*H500,2)</f>
        <v>0</v>
      </c>
      <c r="BL500" s="17" t="s">
        <v>160</v>
      </c>
      <c r="BM500" s="138" t="s">
        <v>778</v>
      </c>
    </row>
    <row r="501" spans="2:65" s="1" customFormat="1" hidden="1">
      <c r="B501" s="32"/>
      <c r="D501" s="140" t="s">
        <v>162</v>
      </c>
      <c r="F501" s="141" t="s">
        <v>779</v>
      </c>
      <c r="I501" s="142"/>
      <c r="L501" s="32"/>
      <c r="M501" s="143"/>
      <c r="T501" s="53"/>
      <c r="AT501" s="17" t="s">
        <v>162</v>
      </c>
      <c r="AU501" s="17" t="s">
        <v>85</v>
      </c>
    </row>
    <row r="502" spans="2:65" s="1" customFormat="1" ht="22.15" customHeight="1">
      <c r="B502" s="32"/>
      <c r="C502" s="127" t="s">
        <v>780</v>
      </c>
      <c r="D502" s="127" t="s">
        <v>155</v>
      </c>
      <c r="E502" s="128" t="s">
        <v>781</v>
      </c>
      <c r="F502" s="129" t="s">
        <v>782</v>
      </c>
      <c r="G502" s="130" t="s">
        <v>202</v>
      </c>
      <c r="H502" s="131">
        <v>280.25400000000002</v>
      </c>
      <c r="I502" s="132"/>
      <c r="J502" s="133">
        <f>ROUND(I502*H502,2)</f>
        <v>0</v>
      </c>
      <c r="K502" s="129" t="s">
        <v>159</v>
      </c>
      <c r="L502" s="32"/>
      <c r="M502" s="134" t="s">
        <v>19</v>
      </c>
      <c r="N502" s="135" t="s">
        <v>44</v>
      </c>
      <c r="P502" s="136">
        <f>O502*H502</f>
        <v>0</v>
      </c>
      <c r="Q502" s="136">
        <v>0</v>
      </c>
      <c r="R502" s="136">
        <f>Q502*H502</f>
        <v>0</v>
      </c>
      <c r="S502" s="136">
        <v>1.6E-2</v>
      </c>
      <c r="T502" s="137">
        <f>S502*H502</f>
        <v>4.484064</v>
      </c>
      <c r="AR502" s="138" t="s">
        <v>160</v>
      </c>
      <c r="AT502" s="138" t="s">
        <v>155</v>
      </c>
      <c r="AU502" s="138" t="s">
        <v>85</v>
      </c>
      <c r="AY502" s="17" t="s">
        <v>153</v>
      </c>
      <c r="BE502" s="139">
        <f>IF(N502="základní",J502,0)</f>
        <v>0</v>
      </c>
      <c r="BF502" s="139">
        <f>IF(N502="snížená",J502,0)</f>
        <v>0</v>
      </c>
      <c r="BG502" s="139">
        <f>IF(N502="zákl. přenesená",J502,0)</f>
        <v>0</v>
      </c>
      <c r="BH502" s="139">
        <f>IF(N502="sníž. přenesená",J502,0)</f>
        <v>0</v>
      </c>
      <c r="BI502" s="139">
        <f>IF(N502="nulová",J502,0)</f>
        <v>0</v>
      </c>
      <c r="BJ502" s="17" t="s">
        <v>85</v>
      </c>
      <c r="BK502" s="139">
        <f>ROUND(I502*H502,2)</f>
        <v>0</v>
      </c>
      <c r="BL502" s="17" t="s">
        <v>160</v>
      </c>
      <c r="BM502" s="138" t="s">
        <v>783</v>
      </c>
    </row>
    <row r="503" spans="2:65" s="1" customFormat="1" hidden="1">
      <c r="B503" s="32"/>
      <c r="D503" s="140" t="s">
        <v>162</v>
      </c>
      <c r="F503" s="141" t="s">
        <v>784</v>
      </c>
      <c r="I503" s="142"/>
      <c r="L503" s="32"/>
      <c r="M503" s="143"/>
      <c r="T503" s="53"/>
      <c r="AT503" s="17" t="s">
        <v>162</v>
      </c>
      <c r="AU503" s="17" t="s">
        <v>85</v>
      </c>
    </row>
    <row r="504" spans="2:65" s="14" customFormat="1">
      <c r="B504" s="159"/>
      <c r="D504" s="145" t="s">
        <v>164</v>
      </c>
      <c r="E504" s="160" t="s">
        <v>19</v>
      </c>
      <c r="F504" s="161" t="s">
        <v>785</v>
      </c>
      <c r="H504" s="160" t="s">
        <v>19</v>
      </c>
      <c r="I504" s="162"/>
      <c r="L504" s="159"/>
      <c r="M504" s="163"/>
      <c r="T504" s="164"/>
      <c r="AT504" s="160" t="s">
        <v>164</v>
      </c>
      <c r="AU504" s="160" t="s">
        <v>85</v>
      </c>
      <c r="AV504" s="14" t="s">
        <v>80</v>
      </c>
      <c r="AW504" s="14" t="s">
        <v>33</v>
      </c>
      <c r="AX504" s="14" t="s">
        <v>72</v>
      </c>
      <c r="AY504" s="160" t="s">
        <v>153</v>
      </c>
    </row>
    <row r="505" spans="2:65" s="12" customFormat="1">
      <c r="B505" s="144"/>
      <c r="D505" s="145" t="s">
        <v>164</v>
      </c>
      <c r="E505" s="146" t="s">
        <v>19</v>
      </c>
      <c r="F505" s="147" t="s">
        <v>786</v>
      </c>
      <c r="H505" s="148">
        <v>297.44400000000002</v>
      </c>
      <c r="I505" s="149"/>
      <c r="L505" s="144"/>
      <c r="M505" s="150"/>
      <c r="T505" s="151"/>
      <c r="AT505" s="146" t="s">
        <v>164</v>
      </c>
      <c r="AU505" s="146" t="s">
        <v>85</v>
      </c>
      <c r="AV505" s="12" t="s">
        <v>85</v>
      </c>
      <c r="AW505" s="12" t="s">
        <v>33</v>
      </c>
      <c r="AX505" s="12" t="s">
        <v>72</v>
      </c>
      <c r="AY505" s="146" t="s">
        <v>153</v>
      </c>
    </row>
    <row r="506" spans="2:65" s="14" customFormat="1">
      <c r="B506" s="159"/>
      <c r="D506" s="145" t="s">
        <v>164</v>
      </c>
      <c r="E506" s="160" t="s">
        <v>19</v>
      </c>
      <c r="F506" s="161" t="s">
        <v>368</v>
      </c>
      <c r="H506" s="160" t="s">
        <v>19</v>
      </c>
      <c r="I506" s="162"/>
      <c r="L506" s="159"/>
      <c r="M506" s="163"/>
      <c r="T506" s="164"/>
      <c r="AT506" s="160" t="s">
        <v>164</v>
      </c>
      <c r="AU506" s="160" t="s">
        <v>85</v>
      </c>
      <c r="AV506" s="14" t="s">
        <v>80</v>
      </c>
      <c r="AW506" s="14" t="s">
        <v>33</v>
      </c>
      <c r="AX506" s="14" t="s">
        <v>72</v>
      </c>
      <c r="AY506" s="160" t="s">
        <v>153</v>
      </c>
    </row>
    <row r="507" spans="2:65" s="12" customFormat="1">
      <c r="B507" s="144"/>
      <c r="D507" s="145" t="s">
        <v>164</v>
      </c>
      <c r="E507" s="146" t="s">
        <v>19</v>
      </c>
      <c r="F507" s="147" t="s">
        <v>787</v>
      </c>
      <c r="H507" s="148">
        <v>-17.190000000000001</v>
      </c>
      <c r="I507" s="149"/>
      <c r="L507" s="144"/>
      <c r="M507" s="150"/>
      <c r="T507" s="151"/>
      <c r="AT507" s="146" t="s">
        <v>164</v>
      </c>
      <c r="AU507" s="146" t="s">
        <v>85</v>
      </c>
      <c r="AV507" s="12" t="s">
        <v>85</v>
      </c>
      <c r="AW507" s="12" t="s">
        <v>33</v>
      </c>
      <c r="AX507" s="12" t="s">
        <v>72</v>
      </c>
      <c r="AY507" s="146" t="s">
        <v>153</v>
      </c>
    </row>
    <row r="508" spans="2:65" s="13" customFormat="1">
      <c r="B508" s="152"/>
      <c r="D508" s="145" t="s">
        <v>164</v>
      </c>
      <c r="E508" s="153" t="s">
        <v>19</v>
      </c>
      <c r="F508" s="154" t="s">
        <v>198</v>
      </c>
      <c r="H508" s="155">
        <v>280.25400000000002</v>
      </c>
      <c r="I508" s="156"/>
      <c r="L508" s="152"/>
      <c r="M508" s="157"/>
      <c r="T508" s="158"/>
      <c r="AT508" s="153" t="s">
        <v>164</v>
      </c>
      <c r="AU508" s="153" t="s">
        <v>85</v>
      </c>
      <c r="AV508" s="13" t="s">
        <v>160</v>
      </c>
      <c r="AW508" s="13" t="s">
        <v>33</v>
      </c>
      <c r="AX508" s="13" t="s">
        <v>80</v>
      </c>
      <c r="AY508" s="153" t="s">
        <v>153</v>
      </c>
    </row>
    <row r="509" spans="2:65" s="1" customFormat="1" ht="22.15" customHeight="1">
      <c r="B509" s="32"/>
      <c r="C509" s="127" t="s">
        <v>788</v>
      </c>
      <c r="D509" s="127" t="s">
        <v>155</v>
      </c>
      <c r="E509" s="128" t="s">
        <v>789</v>
      </c>
      <c r="F509" s="129" t="s">
        <v>790</v>
      </c>
      <c r="G509" s="130" t="s">
        <v>202</v>
      </c>
      <c r="H509" s="131">
        <v>18.600000000000001</v>
      </c>
      <c r="I509" s="132"/>
      <c r="J509" s="133">
        <f>ROUND(I509*H509,2)</f>
        <v>0</v>
      </c>
      <c r="K509" s="129" t="s">
        <v>159</v>
      </c>
      <c r="L509" s="32"/>
      <c r="M509" s="134" t="s">
        <v>19</v>
      </c>
      <c r="N509" s="135" t="s">
        <v>44</v>
      </c>
      <c r="P509" s="136">
        <f>O509*H509</f>
        <v>0</v>
      </c>
      <c r="Q509" s="136">
        <v>0</v>
      </c>
      <c r="R509" s="136">
        <f>Q509*H509</f>
        <v>0</v>
      </c>
      <c r="S509" s="136">
        <v>6.8000000000000005E-2</v>
      </c>
      <c r="T509" s="137">
        <f>S509*H509</f>
        <v>1.2648000000000001</v>
      </c>
      <c r="AR509" s="138" t="s">
        <v>160</v>
      </c>
      <c r="AT509" s="138" t="s">
        <v>155</v>
      </c>
      <c r="AU509" s="138" t="s">
        <v>85</v>
      </c>
      <c r="AY509" s="17" t="s">
        <v>153</v>
      </c>
      <c r="BE509" s="139">
        <f>IF(N509="základní",J509,0)</f>
        <v>0</v>
      </c>
      <c r="BF509" s="139">
        <f>IF(N509="snížená",J509,0)</f>
        <v>0</v>
      </c>
      <c r="BG509" s="139">
        <f>IF(N509="zákl. přenesená",J509,0)</f>
        <v>0</v>
      </c>
      <c r="BH509" s="139">
        <f>IF(N509="sníž. přenesená",J509,0)</f>
        <v>0</v>
      </c>
      <c r="BI509" s="139">
        <f>IF(N509="nulová",J509,0)</f>
        <v>0</v>
      </c>
      <c r="BJ509" s="17" t="s">
        <v>85</v>
      </c>
      <c r="BK509" s="139">
        <f>ROUND(I509*H509,2)</f>
        <v>0</v>
      </c>
      <c r="BL509" s="17" t="s">
        <v>160</v>
      </c>
      <c r="BM509" s="138" t="s">
        <v>791</v>
      </c>
    </row>
    <row r="510" spans="2:65" s="1" customFormat="1" hidden="1">
      <c r="B510" s="32"/>
      <c r="D510" s="140" t="s">
        <v>162</v>
      </c>
      <c r="F510" s="141" t="s">
        <v>792</v>
      </c>
      <c r="I510" s="142"/>
      <c r="L510" s="32"/>
      <c r="M510" s="143"/>
      <c r="T510" s="53"/>
      <c r="AT510" s="17" t="s">
        <v>162</v>
      </c>
      <c r="AU510" s="17" t="s">
        <v>85</v>
      </c>
    </row>
    <row r="511" spans="2:65" s="1" customFormat="1" ht="14.45" customHeight="1">
      <c r="B511" s="32"/>
      <c r="C511" s="127" t="s">
        <v>793</v>
      </c>
      <c r="D511" s="127" t="s">
        <v>155</v>
      </c>
      <c r="E511" s="128" t="s">
        <v>794</v>
      </c>
      <c r="F511" s="129" t="s">
        <v>795</v>
      </c>
      <c r="G511" s="130" t="s">
        <v>158</v>
      </c>
      <c r="H511" s="131">
        <v>1.2</v>
      </c>
      <c r="I511" s="132"/>
      <c r="J511" s="133">
        <f>ROUND(I511*H511,2)</f>
        <v>0</v>
      </c>
      <c r="K511" s="129" t="s">
        <v>159</v>
      </c>
      <c r="L511" s="32"/>
      <c r="M511" s="134" t="s">
        <v>19</v>
      </c>
      <c r="N511" s="135" t="s">
        <v>44</v>
      </c>
      <c r="P511" s="136">
        <f>O511*H511</f>
        <v>0</v>
      </c>
      <c r="Q511" s="136">
        <v>0.54034000000000004</v>
      </c>
      <c r="R511" s="136">
        <f>Q511*H511</f>
        <v>0.64840799999999998</v>
      </c>
      <c r="S511" s="136">
        <v>0</v>
      </c>
      <c r="T511" s="137">
        <f>S511*H511</f>
        <v>0</v>
      </c>
      <c r="AR511" s="138" t="s">
        <v>160</v>
      </c>
      <c r="AT511" s="138" t="s">
        <v>155</v>
      </c>
      <c r="AU511" s="138" t="s">
        <v>85</v>
      </c>
      <c r="AY511" s="17" t="s">
        <v>153</v>
      </c>
      <c r="BE511" s="139">
        <f>IF(N511="základní",J511,0)</f>
        <v>0</v>
      </c>
      <c r="BF511" s="139">
        <f>IF(N511="snížená",J511,0)</f>
        <v>0</v>
      </c>
      <c r="BG511" s="139">
        <f>IF(N511="zákl. přenesená",J511,0)</f>
        <v>0</v>
      </c>
      <c r="BH511" s="139">
        <f>IF(N511="sníž. přenesená",J511,0)</f>
        <v>0</v>
      </c>
      <c r="BI511" s="139">
        <f>IF(N511="nulová",J511,0)</f>
        <v>0</v>
      </c>
      <c r="BJ511" s="17" t="s">
        <v>85</v>
      </c>
      <c r="BK511" s="139">
        <f>ROUND(I511*H511,2)</f>
        <v>0</v>
      </c>
      <c r="BL511" s="17" t="s">
        <v>160</v>
      </c>
      <c r="BM511" s="138" t="s">
        <v>796</v>
      </c>
    </row>
    <row r="512" spans="2:65" s="1" customFormat="1" hidden="1">
      <c r="B512" s="32"/>
      <c r="D512" s="140" t="s">
        <v>162</v>
      </c>
      <c r="F512" s="141" t="s">
        <v>797</v>
      </c>
      <c r="I512" s="142"/>
      <c r="L512" s="32"/>
      <c r="M512" s="143"/>
      <c r="T512" s="53"/>
      <c r="AT512" s="17" t="s">
        <v>162</v>
      </c>
      <c r="AU512" s="17" t="s">
        <v>85</v>
      </c>
    </row>
    <row r="513" spans="2:65" s="1" customFormat="1" ht="14.45" customHeight="1">
      <c r="B513" s="32"/>
      <c r="C513" s="165" t="s">
        <v>798</v>
      </c>
      <c r="D513" s="165" t="s">
        <v>267</v>
      </c>
      <c r="E513" s="166" t="s">
        <v>799</v>
      </c>
      <c r="F513" s="167" t="s">
        <v>800</v>
      </c>
      <c r="G513" s="168" t="s">
        <v>224</v>
      </c>
      <c r="H513" s="169">
        <v>540</v>
      </c>
      <c r="I513" s="170"/>
      <c r="J513" s="171">
        <f>ROUND(I513*H513,2)</f>
        <v>0</v>
      </c>
      <c r="K513" s="167" t="s">
        <v>159</v>
      </c>
      <c r="L513" s="172"/>
      <c r="M513" s="173" t="s">
        <v>19</v>
      </c>
      <c r="N513" s="174" t="s">
        <v>44</v>
      </c>
      <c r="P513" s="136">
        <f>O513*H513</f>
        <v>0</v>
      </c>
      <c r="Q513" s="136">
        <v>4.1000000000000003E-3</v>
      </c>
      <c r="R513" s="136">
        <f>Q513*H513</f>
        <v>2.214</v>
      </c>
      <c r="S513" s="136">
        <v>0</v>
      </c>
      <c r="T513" s="137">
        <f>S513*H513</f>
        <v>0</v>
      </c>
      <c r="AR513" s="138" t="s">
        <v>199</v>
      </c>
      <c r="AT513" s="138" t="s">
        <v>267</v>
      </c>
      <c r="AU513" s="138" t="s">
        <v>85</v>
      </c>
      <c r="AY513" s="17" t="s">
        <v>153</v>
      </c>
      <c r="BE513" s="139">
        <f>IF(N513="základní",J513,0)</f>
        <v>0</v>
      </c>
      <c r="BF513" s="139">
        <f>IF(N513="snížená",J513,0)</f>
        <v>0</v>
      </c>
      <c r="BG513" s="139">
        <f>IF(N513="zákl. přenesená",J513,0)</f>
        <v>0</v>
      </c>
      <c r="BH513" s="139">
        <f>IF(N513="sníž. přenesená",J513,0)</f>
        <v>0</v>
      </c>
      <c r="BI513" s="139">
        <f>IF(N513="nulová",J513,0)</f>
        <v>0</v>
      </c>
      <c r="BJ513" s="17" t="s">
        <v>85</v>
      </c>
      <c r="BK513" s="139">
        <f>ROUND(I513*H513,2)</f>
        <v>0</v>
      </c>
      <c r="BL513" s="17" t="s">
        <v>160</v>
      </c>
      <c r="BM513" s="138" t="s">
        <v>801</v>
      </c>
    </row>
    <row r="514" spans="2:65" s="1" customFormat="1" ht="14.45" customHeight="1">
      <c r="B514" s="32"/>
      <c r="C514" s="127" t="s">
        <v>802</v>
      </c>
      <c r="D514" s="127" t="s">
        <v>155</v>
      </c>
      <c r="E514" s="128" t="s">
        <v>803</v>
      </c>
      <c r="F514" s="129" t="s">
        <v>804</v>
      </c>
      <c r="G514" s="130" t="s">
        <v>202</v>
      </c>
      <c r="H514" s="131">
        <v>381.85199999999998</v>
      </c>
      <c r="I514" s="132"/>
      <c r="J514" s="133">
        <f>ROUND(I514*H514,2)</f>
        <v>0</v>
      </c>
      <c r="K514" s="129" t="s">
        <v>19</v>
      </c>
      <c r="L514" s="32"/>
      <c r="M514" s="134" t="s">
        <v>19</v>
      </c>
      <c r="N514" s="135" t="s">
        <v>44</v>
      </c>
      <c r="P514" s="136">
        <f>O514*H514</f>
        <v>0</v>
      </c>
      <c r="Q514" s="136">
        <v>1.0300000000000001E-3</v>
      </c>
      <c r="R514" s="136">
        <f>Q514*H514</f>
        <v>0.39330756</v>
      </c>
      <c r="S514" s="136">
        <v>0</v>
      </c>
      <c r="T514" s="137">
        <f>S514*H514</f>
        <v>0</v>
      </c>
      <c r="AR514" s="138" t="s">
        <v>160</v>
      </c>
      <c r="AT514" s="138" t="s">
        <v>155</v>
      </c>
      <c r="AU514" s="138" t="s">
        <v>85</v>
      </c>
      <c r="AY514" s="17" t="s">
        <v>153</v>
      </c>
      <c r="BE514" s="139">
        <f>IF(N514="základní",J514,0)</f>
        <v>0</v>
      </c>
      <c r="BF514" s="139">
        <f>IF(N514="snížená",J514,0)</f>
        <v>0</v>
      </c>
      <c r="BG514" s="139">
        <f>IF(N514="zákl. přenesená",J514,0)</f>
        <v>0</v>
      </c>
      <c r="BH514" s="139">
        <f>IF(N514="sníž. přenesená",J514,0)</f>
        <v>0</v>
      </c>
      <c r="BI514" s="139">
        <f>IF(N514="nulová",J514,0)</f>
        <v>0</v>
      </c>
      <c r="BJ514" s="17" t="s">
        <v>85</v>
      </c>
      <c r="BK514" s="139">
        <f>ROUND(I514*H514,2)</f>
        <v>0</v>
      </c>
      <c r="BL514" s="17" t="s">
        <v>160</v>
      </c>
      <c r="BM514" s="138" t="s">
        <v>805</v>
      </c>
    </row>
    <row r="515" spans="2:65" s="14" customFormat="1">
      <c r="B515" s="159"/>
      <c r="D515" s="145" t="s">
        <v>164</v>
      </c>
      <c r="E515" s="160" t="s">
        <v>19</v>
      </c>
      <c r="F515" s="161" t="s">
        <v>806</v>
      </c>
      <c r="H515" s="160" t="s">
        <v>19</v>
      </c>
      <c r="I515" s="162"/>
      <c r="L515" s="159"/>
      <c r="M515" s="163"/>
      <c r="T515" s="164"/>
      <c r="AT515" s="160" t="s">
        <v>164</v>
      </c>
      <c r="AU515" s="160" t="s">
        <v>85</v>
      </c>
      <c r="AV515" s="14" t="s">
        <v>80</v>
      </c>
      <c r="AW515" s="14" t="s">
        <v>33</v>
      </c>
      <c r="AX515" s="14" t="s">
        <v>72</v>
      </c>
      <c r="AY515" s="160" t="s">
        <v>153</v>
      </c>
    </row>
    <row r="516" spans="2:65" s="12" customFormat="1">
      <c r="B516" s="144"/>
      <c r="D516" s="145" t="s">
        <v>164</v>
      </c>
      <c r="E516" s="146" t="s">
        <v>19</v>
      </c>
      <c r="F516" s="147" t="s">
        <v>807</v>
      </c>
      <c r="H516" s="148">
        <v>330.4</v>
      </c>
      <c r="I516" s="149"/>
      <c r="L516" s="144"/>
      <c r="M516" s="150"/>
      <c r="T516" s="151"/>
      <c r="AT516" s="146" t="s">
        <v>164</v>
      </c>
      <c r="AU516" s="146" t="s">
        <v>85</v>
      </c>
      <c r="AV516" s="12" t="s">
        <v>85</v>
      </c>
      <c r="AW516" s="12" t="s">
        <v>33</v>
      </c>
      <c r="AX516" s="12" t="s">
        <v>72</v>
      </c>
      <c r="AY516" s="146" t="s">
        <v>153</v>
      </c>
    </row>
    <row r="517" spans="2:65" s="14" customFormat="1">
      <c r="B517" s="159"/>
      <c r="D517" s="145" t="s">
        <v>164</v>
      </c>
      <c r="E517" s="160" t="s">
        <v>19</v>
      </c>
      <c r="F517" s="161" t="s">
        <v>808</v>
      </c>
      <c r="H517" s="160" t="s">
        <v>19</v>
      </c>
      <c r="I517" s="162"/>
      <c r="L517" s="159"/>
      <c r="M517" s="163"/>
      <c r="T517" s="164"/>
      <c r="AT517" s="160" t="s">
        <v>164</v>
      </c>
      <c r="AU517" s="160" t="s">
        <v>85</v>
      </c>
      <c r="AV517" s="14" t="s">
        <v>80</v>
      </c>
      <c r="AW517" s="14" t="s">
        <v>33</v>
      </c>
      <c r="AX517" s="14" t="s">
        <v>72</v>
      </c>
      <c r="AY517" s="160" t="s">
        <v>153</v>
      </c>
    </row>
    <row r="518" spans="2:65" s="12" customFormat="1">
      <c r="B518" s="144"/>
      <c r="D518" s="145" t="s">
        <v>164</v>
      </c>
      <c r="E518" s="146" t="s">
        <v>19</v>
      </c>
      <c r="F518" s="147" t="s">
        <v>809</v>
      </c>
      <c r="H518" s="148">
        <v>113.28</v>
      </c>
      <c r="I518" s="149"/>
      <c r="L518" s="144"/>
      <c r="M518" s="150"/>
      <c r="T518" s="151"/>
      <c r="AT518" s="146" t="s">
        <v>164</v>
      </c>
      <c r="AU518" s="146" t="s">
        <v>85</v>
      </c>
      <c r="AV518" s="12" t="s">
        <v>85</v>
      </c>
      <c r="AW518" s="12" t="s">
        <v>33</v>
      </c>
      <c r="AX518" s="12" t="s">
        <v>72</v>
      </c>
      <c r="AY518" s="146" t="s">
        <v>153</v>
      </c>
    </row>
    <row r="519" spans="2:65" s="14" customFormat="1">
      <c r="B519" s="159"/>
      <c r="D519" s="145" t="s">
        <v>164</v>
      </c>
      <c r="E519" s="160" t="s">
        <v>19</v>
      </c>
      <c r="F519" s="161" t="s">
        <v>368</v>
      </c>
      <c r="H519" s="160" t="s">
        <v>19</v>
      </c>
      <c r="I519" s="162"/>
      <c r="L519" s="159"/>
      <c r="M519" s="163"/>
      <c r="T519" s="164"/>
      <c r="AT519" s="160" t="s">
        <v>164</v>
      </c>
      <c r="AU519" s="160" t="s">
        <v>85</v>
      </c>
      <c r="AV519" s="14" t="s">
        <v>80</v>
      </c>
      <c r="AW519" s="14" t="s">
        <v>33</v>
      </c>
      <c r="AX519" s="14" t="s">
        <v>72</v>
      </c>
      <c r="AY519" s="160" t="s">
        <v>153</v>
      </c>
    </row>
    <row r="520" spans="2:65" s="12" customFormat="1">
      <c r="B520" s="144"/>
      <c r="D520" s="145" t="s">
        <v>164</v>
      </c>
      <c r="E520" s="146" t="s">
        <v>19</v>
      </c>
      <c r="F520" s="147" t="s">
        <v>810</v>
      </c>
      <c r="H520" s="148">
        <v>-50.527999999999999</v>
      </c>
      <c r="I520" s="149"/>
      <c r="L520" s="144"/>
      <c r="M520" s="150"/>
      <c r="T520" s="151"/>
      <c r="AT520" s="146" t="s">
        <v>164</v>
      </c>
      <c r="AU520" s="146" t="s">
        <v>85</v>
      </c>
      <c r="AV520" s="12" t="s">
        <v>85</v>
      </c>
      <c r="AW520" s="12" t="s">
        <v>33</v>
      </c>
      <c r="AX520" s="12" t="s">
        <v>72</v>
      </c>
      <c r="AY520" s="146" t="s">
        <v>153</v>
      </c>
    </row>
    <row r="521" spans="2:65" s="12" customFormat="1">
      <c r="B521" s="144"/>
      <c r="D521" s="145" t="s">
        <v>164</v>
      </c>
      <c r="E521" s="146" t="s">
        <v>19</v>
      </c>
      <c r="F521" s="147" t="s">
        <v>811</v>
      </c>
      <c r="H521" s="148">
        <v>-11.3</v>
      </c>
      <c r="I521" s="149"/>
      <c r="L521" s="144"/>
      <c r="M521" s="150"/>
      <c r="T521" s="151"/>
      <c r="AT521" s="146" t="s">
        <v>164</v>
      </c>
      <c r="AU521" s="146" t="s">
        <v>85</v>
      </c>
      <c r="AV521" s="12" t="s">
        <v>85</v>
      </c>
      <c r="AW521" s="12" t="s">
        <v>33</v>
      </c>
      <c r="AX521" s="12" t="s">
        <v>72</v>
      </c>
      <c r="AY521" s="146" t="s">
        <v>153</v>
      </c>
    </row>
    <row r="522" spans="2:65" s="13" customFormat="1">
      <c r="B522" s="152"/>
      <c r="D522" s="145" t="s">
        <v>164</v>
      </c>
      <c r="E522" s="153" t="s">
        <v>19</v>
      </c>
      <c r="F522" s="154" t="s">
        <v>198</v>
      </c>
      <c r="H522" s="155">
        <v>381.85199999999998</v>
      </c>
      <c r="I522" s="156"/>
      <c r="L522" s="152"/>
      <c r="M522" s="157"/>
      <c r="T522" s="158"/>
      <c r="AT522" s="153" t="s">
        <v>164</v>
      </c>
      <c r="AU522" s="153" t="s">
        <v>85</v>
      </c>
      <c r="AV522" s="13" t="s">
        <v>160</v>
      </c>
      <c r="AW522" s="13" t="s">
        <v>33</v>
      </c>
      <c r="AX522" s="13" t="s">
        <v>80</v>
      </c>
      <c r="AY522" s="153" t="s">
        <v>153</v>
      </c>
    </row>
    <row r="523" spans="2:65" s="11" customFormat="1" ht="20.85" customHeight="1">
      <c r="B523" s="115"/>
      <c r="D523" s="116" t="s">
        <v>71</v>
      </c>
      <c r="E523" s="125" t="s">
        <v>812</v>
      </c>
      <c r="F523" s="125" t="s">
        <v>813</v>
      </c>
      <c r="I523" s="118"/>
      <c r="J523" s="126">
        <f>BK523</f>
        <v>0</v>
      </c>
      <c r="L523" s="115"/>
      <c r="M523" s="120"/>
      <c r="P523" s="121">
        <f>SUM(P524:P538)</f>
        <v>0</v>
      </c>
      <c r="R523" s="121">
        <f>SUM(R524:R538)</f>
        <v>0</v>
      </c>
      <c r="T523" s="122">
        <f>SUM(T524:T538)</f>
        <v>0</v>
      </c>
      <c r="AR523" s="116" t="s">
        <v>80</v>
      </c>
      <c r="AT523" s="123" t="s">
        <v>71</v>
      </c>
      <c r="AU523" s="123" t="s">
        <v>85</v>
      </c>
      <c r="AY523" s="116" t="s">
        <v>153</v>
      </c>
      <c r="BK523" s="124">
        <f>SUM(BK524:BK538)</f>
        <v>0</v>
      </c>
    </row>
    <row r="524" spans="2:65" s="1" customFormat="1" ht="22.15" customHeight="1">
      <c r="B524" s="32"/>
      <c r="C524" s="127" t="s">
        <v>814</v>
      </c>
      <c r="D524" s="127" t="s">
        <v>155</v>
      </c>
      <c r="E524" s="128" t="s">
        <v>815</v>
      </c>
      <c r="F524" s="129" t="s">
        <v>816</v>
      </c>
      <c r="G524" s="130" t="s">
        <v>177</v>
      </c>
      <c r="H524" s="131">
        <v>151.91499999999999</v>
      </c>
      <c r="I524" s="132"/>
      <c r="J524" s="133">
        <f>ROUND(I524*H524,2)</f>
        <v>0</v>
      </c>
      <c r="K524" s="129" t="s">
        <v>159</v>
      </c>
      <c r="L524" s="32"/>
      <c r="M524" s="134" t="s">
        <v>19</v>
      </c>
      <c r="N524" s="135" t="s">
        <v>44</v>
      </c>
      <c r="P524" s="136">
        <f>O524*H524</f>
        <v>0</v>
      </c>
      <c r="Q524" s="136">
        <v>0</v>
      </c>
      <c r="R524" s="136">
        <f>Q524*H524</f>
        <v>0</v>
      </c>
      <c r="S524" s="136">
        <v>0</v>
      </c>
      <c r="T524" s="137">
        <f>S524*H524</f>
        <v>0</v>
      </c>
      <c r="AR524" s="138" t="s">
        <v>160</v>
      </c>
      <c r="AT524" s="138" t="s">
        <v>155</v>
      </c>
      <c r="AU524" s="138" t="s">
        <v>170</v>
      </c>
      <c r="AY524" s="17" t="s">
        <v>153</v>
      </c>
      <c r="BE524" s="139">
        <f>IF(N524="základní",J524,0)</f>
        <v>0</v>
      </c>
      <c r="BF524" s="139">
        <f>IF(N524="snížená",J524,0)</f>
        <v>0</v>
      </c>
      <c r="BG524" s="139">
        <f>IF(N524="zákl. přenesená",J524,0)</f>
        <v>0</v>
      </c>
      <c r="BH524" s="139">
        <f>IF(N524="sníž. přenesená",J524,0)</f>
        <v>0</v>
      </c>
      <c r="BI524" s="139">
        <f>IF(N524="nulová",J524,0)</f>
        <v>0</v>
      </c>
      <c r="BJ524" s="17" t="s">
        <v>85</v>
      </c>
      <c r="BK524" s="139">
        <f>ROUND(I524*H524,2)</f>
        <v>0</v>
      </c>
      <c r="BL524" s="17" t="s">
        <v>160</v>
      </c>
      <c r="BM524" s="138" t="s">
        <v>817</v>
      </c>
    </row>
    <row r="525" spans="2:65" s="1" customFormat="1" hidden="1">
      <c r="B525" s="32"/>
      <c r="D525" s="140" t="s">
        <v>162</v>
      </c>
      <c r="F525" s="141" t="s">
        <v>818</v>
      </c>
      <c r="I525" s="142"/>
      <c r="L525" s="32"/>
      <c r="M525" s="143"/>
      <c r="T525" s="53"/>
      <c r="AT525" s="17" t="s">
        <v>162</v>
      </c>
      <c r="AU525" s="17" t="s">
        <v>170</v>
      </c>
    </row>
    <row r="526" spans="2:65" s="1" customFormat="1" ht="22.15" customHeight="1">
      <c r="B526" s="32"/>
      <c r="C526" s="127" t="s">
        <v>644</v>
      </c>
      <c r="D526" s="127" t="s">
        <v>155</v>
      </c>
      <c r="E526" s="128" t="s">
        <v>819</v>
      </c>
      <c r="F526" s="129" t="s">
        <v>820</v>
      </c>
      <c r="G526" s="130" t="s">
        <v>177</v>
      </c>
      <c r="H526" s="131">
        <v>903.04</v>
      </c>
      <c r="I526" s="132"/>
      <c r="J526" s="133">
        <f>ROUND(I526*H526,2)</f>
        <v>0</v>
      </c>
      <c r="K526" s="129" t="s">
        <v>159</v>
      </c>
      <c r="L526" s="32"/>
      <c r="M526" s="134" t="s">
        <v>19</v>
      </c>
      <c r="N526" s="135" t="s">
        <v>44</v>
      </c>
      <c r="P526" s="136">
        <f>O526*H526</f>
        <v>0</v>
      </c>
      <c r="Q526" s="136">
        <v>0</v>
      </c>
      <c r="R526" s="136">
        <f>Q526*H526</f>
        <v>0</v>
      </c>
      <c r="S526" s="136">
        <v>0</v>
      </c>
      <c r="T526" s="137">
        <f>S526*H526</f>
        <v>0</v>
      </c>
      <c r="AR526" s="138" t="s">
        <v>160</v>
      </c>
      <c r="AT526" s="138" t="s">
        <v>155</v>
      </c>
      <c r="AU526" s="138" t="s">
        <v>170</v>
      </c>
      <c r="AY526" s="17" t="s">
        <v>153</v>
      </c>
      <c r="BE526" s="139">
        <f>IF(N526="základní",J526,0)</f>
        <v>0</v>
      </c>
      <c r="BF526" s="139">
        <f>IF(N526="snížená",J526,0)</f>
        <v>0</v>
      </c>
      <c r="BG526" s="139">
        <f>IF(N526="zákl. přenesená",J526,0)</f>
        <v>0</v>
      </c>
      <c r="BH526" s="139">
        <f>IF(N526="sníž. přenesená",J526,0)</f>
        <v>0</v>
      </c>
      <c r="BI526" s="139">
        <f>IF(N526="nulová",J526,0)</f>
        <v>0</v>
      </c>
      <c r="BJ526" s="17" t="s">
        <v>85</v>
      </c>
      <c r="BK526" s="139">
        <f>ROUND(I526*H526,2)</f>
        <v>0</v>
      </c>
      <c r="BL526" s="17" t="s">
        <v>160</v>
      </c>
      <c r="BM526" s="138" t="s">
        <v>821</v>
      </c>
    </row>
    <row r="527" spans="2:65" s="1" customFormat="1" hidden="1">
      <c r="B527" s="32"/>
      <c r="D527" s="140" t="s">
        <v>162</v>
      </c>
      <c r="F527" s="141" t="s">
        <v>822</v>
      </c>
      <c r="I527" s="142"/>
      <c r="L527" s="32"/>
      <c r="M527" s="143"/>
      <c r="T527" s="53"/>
      <c r="AT527" s="17" t="s">
        <v>162</v>
      </c>
      <c r="AU527" s="17" t="s">
        <v>170</v>
      </c>
    </row>
    <row r="528" spans="2:65" s="12" customFormat="1">
      <c r="B528" s="144"/>
      <c r="D528" s="145" t="s">
        <v>164</v>
      </c>
      <c r="F528" s="147" t="s">
        <v>823</v>
      </c>
      <c r="H528" s="148">
        <v>903.04</v>
      </c>
      <c r="I528" s="149"/>
      <c r="L528" s="144"/>
      <c r="M528" s="150"/>
      <c r="T528" s="151"/>
      <c r="AT528" s="146" t="s">
        <v>164</v>
      </c>
      <c r="AU528" s="146" t="s">
        <v>170</v>
      </c>
      <c r="AV528" s="12" t="s">
        <v>85</v>
      </c>
      <c r="AW528" s="12" t="s">
        <v>4</v>
      </c>
      <c r="AX528" s="12" t="s">
        <v>80</v>
      </c>
      <c r="AY528" s="146" t="s">
        <v>153</v>
      </c>
    </row>
    <row r="529" spans="2:65" s="1" customFormat="1" ht="19.899999999999999" customHeight="1">
      <c r="B529" s="32"/>
      <c r="C529" s="127" t="s">
        <v>824</v>
      </c>
      <c r="D529" s="127" t="s">
        <v>155</v>
      </c>
      <c r="E529" s="128" t="s">
        <v>825</v>
      </c>
      <c r="F529" s="129" t="s">
        <v>826</v>
      </c>
      <c r="G529" s="130" t="s">
        <v>177</v>
      </c>
      <c r="H529" s="131">
        <v>112.88</v>
      </c>
      <c r="I529" s="132"/>
      <c r="J529" s="133">
        <f>ROUND(I529*H529,2)</f>
        <v>0</v>
      </c>
      <c r="K529" s="129" t="s">
        <v>159</v>
      </c>
      <c r="L529" s="32"/>
      <c r="M529" s="134" t="s">
        <v>19</v>
      </c>
      <c r="N529" s="135" t="s">
        <v>44</v>
      </c>
      <c r="P529" s="136">
        <f>O529*H529</f>
        <v>0</v>
      </c>
      <c r="Q529" s="136">
        <v>0</v>
      </c>
      <c r="R529" s="136">
        <f>Q529*H529</f>
        <v>0</v>
      </c>
      <c r="S529" s="136">
        <v>0</v>
      </c>
      <c r="T529" s="137">
        <f>S529*H529</f>
        <v>0</v>
      </c>
      <c r="AR529" s="138" t="s">
        <v>160</v>
      </c>
      <c r="AT529" s="138" t="s">
        <v>155</v>
      </c>
      <c r="AU529" s="138" t="s">
        <v>170</v>
      </c>
      <c r="AY529" s="17" t="s">
        <v>153</v>
      </c>
      <c r="BE529" s="139">
        <f>IF(N529="základní",J529,0)</f>
        <v>0</v>
      </c>
      <c r="BF529" s="139">
        <f>IF(N529="snížená",J529,0)</f>
        <v>0</v>
      </c>
      <c r="BG529" s="139">
        <f>IF(N529="zákl. přenesená",J529,0)</f>
        <v>0</v>
      </c>
      <c r="BH529" s="139">
        <f>IF(N529="sníž. přenesená",J529,0)</f>
        <v>0</v>
      </c>
      <c r="BI529" s="139">
        <f>IF(N529="nulová",J529,0)</f>
        <v>0</v>
      </c>
      <c r="BJ529" s="17" t="s">
        <v>85</v>
      </c>
      <c r="BK529" s="139">
        <f>ROUND(I529*H529,2)</f>
        <v>0</v>
      </c>
      <c r="BL529" s="17" t="s">
        <v>160</v>
      </c>
      <c r="BM529" s="138" t="s">
        <v>827</v>
      </c>
    </row>
    <row r="530" spans="2:65" s="1" customFormat="1" hidden="1">
      <c r="B530" s="32"/>
      <c r="D530" s="140" t="s">
        <v>162</v>
      </c>
      <c r="F530" s="141" t="s">
        <v>828</v>
      </c>
      <c r="I530" s="142"/>
      <c r="L530" s="32"/>
      <c r="M530" s="143"/>
      <c r="T530" s="53"/>
      <c r="AT530" s="17" t="s">
        <v>162</v>
      </c>
      <c r="AU530" s="17" t="s">
        <v>170</v>
      </c>
    </row>
    <row r="531" spans="2:65" s="1" customFormat="1" ht="22.15" customHeight="1">
      <c r="B531" s="32"/>
      <c r="C531" s="127" t="s">
        <v>829</v>
      </c>
      <c r="D531" s="127" t="s">
        <v>155</v>
      </c>
      <c r="E531" s="128" t="s">
        <v>830</v>
      </c>
      <c r="F531" s="129" t="s">
        <v>831</v>
      </c>
      <c r="G531" s="130" t="s">
        <v>177</v>
      </c>
      <c r="H531" s="131">
        <v>63.11</v>
      </c>
      <c r="I531" s="132"/>
      <c r="J531" s="133">
        <f>ROUND(I531*H531,2)</f>
        <v>0</v>
      </c>
      <c r="K531" s="129" t="s">
        <v>159</v>
      </c>
      <c r="L531" s="32"/>
      <c r="M531" s="134" t="s">
        <v>19</v>
      </c>
      <c r="N531" s="135" t="s">
        <v>44</v>
      </c>
      <c r="P531" s="136">
        <f>O531*H531</f>
        <v>0</v>
      </c>
      <c r="Q531" s="136">
        <v>0</v>
      </c>
      <c r="R531" s="136">
        <f>Q531*H531</f>
        <v>0</v>
      </c>
      <c r="S531" s="136">
        <v>0</v>
      </c>
      <c r="T531" s="137">
        <f>S531*H531</f>
        <v>0</v>
      </c>
      <c r="AR531" s="138" t="s">
        <v>160</v>
      </c>
      <c r="AT531" s="138" t="s">
        <v>155</v>
      </c>
      <c r="AU531" s="138" t="s">
        <v>170</v>
      </c>
      <c r="AY531" s="17" t="s">
        <v>153</v>
      </c>
      <c r="BE531" s="139">
        <f>IF(N531="základní",J531,0)</f>
        <v>0</v>
      </c>
      <c r="BF531" s="139">
        <f>IF(N531="snížená",J531,0)</f>
        <v>0</v>
      </c>
      <c r="BG531" s="139">
        <f>IF(N531="zákl. přenesená",J531,0)</f>
        <v>0</v>
      </c>
      <c r="BH531" s="139">
        <f>IF(N531="sníž. přenesená",J531,0)</f>
        <v>0</v>
      </c>
      <c r="BI531" s="139">
        <f>IF(N531="nulová",J531,0)</f>
        <v>0</v>
      </c>
      <c r="BJ531" s="17" t="s">
        <v>85</v>
      </c>
      <c r="BK531" s="139">
        <f>ROUND(I531*H531,2)</f>
        <v>0</v>
      </c>
      <c r="BL531" s="17" t="s">
        <v>160</v>
      </c>
      <c r="BM531" s="138" t="s">
        <v>832</v>
      </c>
    </row>
    <row r="532" spans="2:65" s="1" customFormat="1" hidden="1">
      <c r="B532" s="32"/>
      <c r="D532" s="140" t="s">
        <v>162</v>
      </c>
      <c r="F532" s="141" t="s">
        <v>833</v>
      </c>
      <c r="I532" s="142"/>
      <c r="L532" s="32"/>
      <c r="M532" s="143"/>
      <c r="T532" s="53"/>
      <c r="AT532" s="17" t="s">
        <v>162</v>
      </c>
      <c r="AU532" s="17" t="s">
        <v>170</v>
      </c>
    </row>
    <row r="533" spans="2:65" s="1" customFormat="1" ht="22.15" customHeight="1">
      <c r="B533" s="32"/>
      <c r="C533" s="127" t="s">
        <v>834</v>
      </c>
      <c r="D533" s="127" t="s">
        <v>155</v>
      </c>
      <c r="E533" s="128" t="s">
        <v>835</v>
      </c>
      <c r="F533" s="129" t="s">
        <v>836</v>
      </c>
      <c r="G533" s="130" t="s">
        <v>177</v>
      </c>
      <c r="H533" s="131">
        <v>80.64</v>
      </c>
      <c r="I533" s="132"/>
      <c r="J533" s="133">
        <f>ROUND(I533*H533,2)</f>
        <v>0</v>
      </c>
      <c r="K533" s="129" t="s">
        <v>159</v>
      </c>
      <c r="L533" s="32"/>
      <c r="M533" s="134" t="s">
        <v>19</v>
      </c>
      <c r="N533" s="135" t="s">
        <v>44</v>
      </c>
      <c r="P533" s="136">
        <f>O533*H533</f>
        <v>0</v>
      </c>
      <c r="Q533" s="136">
        <v>0</v>
      </c>
      <c r="R533" s="136">
        <f>Q533*H533</f>
        <v>0</v>
      </c>
      <c r="S533" s="136">
        <v>0</v>
      </c>
      <c r="T533" s="137">
        <f>S533*H533</f>
        <v>0</v>
      </c>
      <c r="AR533" s="138" t="s">
        <v>160</v>
      </c>
      <c r="AT533" s="138" t="s">
        <v>155</v>
      </c>
      <c r="AU533" s="138" t="s">
        <v>170</v>
      </c>
      <c r="AY533" s="17" t="s">
        <v>153</v>
      </c>
      <c r="BE533" s="139">
        <f>IF(N533="základní",J533,0)</f>
        <v>0</v>
      </c>
      <c r="BF533" s="139">
        <f>IF(N533="snížená",J533,0)</f>
        <v>0</v>
      </c>
      <c r="BG533" s="139">
        <f>IF(N533="zákl. přenesená",J533,0)</f>
        <v>0</v>
      </c>
      <c r="BH533" s="139">
        <f>IF(N533="sníž. přenesená",J533,0)</f>
        <v>0</v>
      </c>
      <c r="BI533" s="139">
        <f>IF(N533="nulová",J533,0)</f>
        <v>0</v>
      </c>
      <c r="BJ533" s="17" t="s">
        <v>85</v>
      </c>
      <c r="BK533" s="139">
        <f>ROUND(I533*H533,2)</f>
        <v>0</v>
      </c>
      <c r="BL533" s="17" t="s">
        <v>160</v>
      </c>
      <c r="BM533" s="138" t="s">
        <v>837</v>
      </c>
    </row>
    <row r="534" spans="2:65" s="1" customFormat="1" hidden="1">
      <c r="B534" s="32"/>
      <c r="D534" s="140" t="s">
        <v>162</v>
      </c>
      <c r="F534" s="141" t="s">
        <v>838</v>
      </c>
      <c r="I534" s="142"/>
      <c r="L534" s="32"/>
      <c r="M534" s="143"/>
      <c r="T534" s="53"/>
      <c r="AT534" s="17" t="s">
        <v>162</v>
      </c>
      <c r="AU534" s="17" t="s">
        <v>170</v>
      </c>
    </row>
    <row r="535" spans="2:65" s="1" customFormat="1" ht="22.15" customHeight="1">
      <c r="B535" s="32"/>
      <c r="C535" s="127" t="s">
        <v>839</v>
      </c>
      <c r="D535" s="127" t="s">
        <v>155</v>
      </c>
      <c r="E535" s="128" t="s">
        <v>840</v>
      </c>
      <c r="F535" s="129" t="s">
        <v>841</v>
      </c>
      <c r="G535" s="130" t="s">
        <v>177</v>
      </c>
      <c r="H535" s="131">
        <v>8.2000000000000003E-2</v>
      </c>
      <c r="I535" s="132"/>
      <c r="J535" s="133">
        <f>ROUND(I535*H535,2)</f>
        <v>0</v>
      </c>
      <c r="K535" s="129" t="s">
        <v>159</v>
      </c>
      <c r="L535" s="32"/>
      <c r="M535" s="134" t="s">
        <v>19</v>
      </c>
      <c r="N535" s="135" t="s">
        <v>44</v>
      </c>
      <c r="P535" s="136">
        <f>O535*H535</f>
        <v>0</v>
      </c>
      <c r="Q535" s="136">
        <v>0</v>
      </c>
      <c r="R535" s="136">
        <f>Q535*H535</f>
        <v>0</v>
      </c>
      <c r="S535" s="136">
        <v>0</v>
      </c>
      <c r="T535" s="137">
        <f>S535*H535</f>
        <v>0</v>
      </c>
      <c r="AR535" s="138" t="s">
        <v>160</v>
      </c>
      <c r="AT535" s="138" t="s">
        <v>155</v>
      </c>
      <c r="AU535" s="138" t="s">
        <v>170</v>
      </c>
      <c r="AY535" s="17" t="s">
        <v>153</v>
      </c>
      <c r="BE535" s="139">
        <f>IF(N535="základní",J535,0)</f>
        <v>0</v>
      </c>
      <c r="BF535" s="139">
        <f>IF(N535="snížená",J535,0)</f>
        <v>0</v>
      </c>
      <c r="BG535" s="139">
        <f>IF(N535="zákl. přenesená",J535,0)</f>
        <v>0</v>
      </c>
      <c r="BH535" s="139">
        <f>IF(N535="sníž. přenesená",J535,0)</f>
        <v>0</v>
      </c>
      <c r="BI535" s="139">
        <f>IF(N535="nulová",J535,0)</f>
        <v>0</v>
      </c>
      <c r="BJ535" s="17" t="s">
        <v>85</v>
      </c>
      <c r="BK535" s="139">
        <f>ROUND(I535*H535,2)</f>
        <v>0</v>
      </c>
      <c r="BL535" s="17" t="s">
        <v>160</v>
      </c>
      <c r="BM535" s="138" t="s">
        <v>842</v>
      </c>
    </row>
    <row r="536" spans="2:65" s="1" customFormat="1" hidden="1">
      <c r="B536" s="32"/>
      <c r="D536" s="140" t="s">
        <v>162</v>
      </c>
      <c r="F536" s="141" t="s">
        <v>843</v>
      </c>
      <c r="I536" s="142"/>
      <c r="L536" s="32"/>
      <c r="M536" s="143"/>
      <c r="T536" s="53"/>
      <c r="AT536" s="17" t="s">
        <v>162</v>
      </c>
      <c r="AU536" s="17" t="s">
        <v>170</v>
      </c>
    </row>
    <row r="537" spans="2:65" s="1" customFormat="1" ht="22.15" customHeight="1">
      <c r="B537" s="32"/>
      <c r="C537" s="127" t="s">
        <v>844</v>
      </c>
      <c r="D537" s="127" t="s">
        <v>155</v>
      </c>
      <c r="E537" s="128" t="s">
        <v>845</v>
      </c>
      <c r="F537" s="129" t="s">
        <v>846</v>
      </c>
      <c r="G537" s="130" t="s">
        <v>177</v>
      </c>
      <c r="H537" s="131">
        <v>7.46</v>
      </c>
      <c r="I537" s="132"/>
      <c r="J537" s="133">
        <f>ROUND(I537*H537,2)</f>
        <v>0</v>
      </c>
      <c r="K537" s="129" t="s">
        <v>159</v>
      </c>
      <c r="L537" s="32"/>
      <c r="M537" s="134" t="s">
        <v>19</v>
      </c>
      <c r="N537" s="135" t="s">
        <v>44</v>
      </c>
      <c r="P537" s="136">
        <f>O537*H537</f>
        <v>0</v>
      </c>
      <c r="Q537" s="136">
        <v>0</v>
      </c>
      <c r="R537" s="136">
        <f>Q537*H537</f>
        <v>0</v>
      </c>
      <c r="S537" s="136">
        <v>0</v>
      </c>
      <c r="T537" s="137">
        <f>S537*H537</f>
        <v>0</v>
      </c>
      <c r="AR537" s="138" t="s">
        <v>160</v>
      </c>
      <c r="AT537" s="138" t="s">
        <v>155</v>
      </c>
      <c r="AU537" s="138" t="s">
        <v>170</v>
      </c>
      <c r="AY537" s="17" t="s">
        <v>153</v>
      </c>
      <c r="BE537" s="139">
        <f>IF(N537="základní",J537,0)</f>
        <v>0</v>
      </c>
      <c r="BF537" s="139">
        <f>IF(N537="snížená",J537,0)</f>
        <v>0</v>
      </c>
      <c r="BG537" s="139">
        <f>IF(N537="zákl. přenesená",J537,0)</f>
        <v>0</v>
      </c>
      <c r="BH537" s="139">
        <f>IF(N537="sníž. přenesená",J537,0)</f>
        <v>0</v>
      </c>
      <c r="BI537" s="139">
        <f>IF(N537="nulová",J537,0)</f>
        <v>0</v>
      </c>
      <c r="BJ537" s="17" t="s">
        <v>85</v>
      </c>
      <c r="BK537" s="139">
        <f>ROUND(I537*H537,2)</f>
        <v>0</v>
      </c>
      <c r="BL537" s="17" t="s">
        <v>160</v>
      </c>
      <c r="BM537" s="138" t="s">
        <v>847</v>
      </c>
    </row>
    <row r="538" spans="2:65" s="1" customFormat="1" hidden="1">
      <c r="B538" s="32"/>
      <c r="D538" s="140" t="s">
        <v>162</v>
      </c>
      <c r="F538" s="141" t="s">
        <v>848</v>
      </c>
      <c r="I538" s="142"/>
      <c r="L538" s="32"/>
      <c r="M538" s="143"/>
      <c r="T538" s="53"/>
      <c r="AT538" s="17" t="s">
        <v>162</v>
      </c>
      <c r="AU538" s="17" t="s">
        <v>170</v>
      </c>
    </row>
    <row r="539" spans="2:65" s="11" customFormat="1" ht="22.9" customHeight="1">
      <c r="B539" s="115"/>
      <c r="D539" s="116" t="s">
        <v>71</v>
      </c>
      <c r="E539" s="125" t="s">
        <v>849</v>
      </c>
      <c r="F539" s="125" t="s">
        <v>850</v>
      </c>
      <c r="I539" s="118"/>
      <c r="J539" s="126">
        <f>BK539</f>
        <v>0</v>
      </c>
      <c r="L539" s="115"/>
      <c r="M539" s="120"/>
      <c r="P539" s="121">
        <f>SUM(P540:P541)</f>
        <v>0</v>
      </c>
      <c r="R539" s="121">
        <f>SUM(R540:R541)</f>
        <v>0</v>
      </c>
      <c r="T539" s="122">
        <f>SUM(T540:T541)</f>
        <v>0</v>
      </c>
      <c r="AR539" s="116" t="s">
        <v>80</v>
      </c>
      <c r="AT539" s="123" t="s">
        <v>71</v>
      </c>
      <c r="AU539" s="123" t="s">
        <v>80</v>
      </c>
      <c r="AY539" s="116" t="s">
        <v>153</v>
      </c>
      <c r="BK539" s="124">
        <f>SUM(BK540:BK541)</f>
        <v>0</v>
      </c>
    </row>
    <row r="540" spans="2:65" s="1" customFormat="1" ht="30" customHeight="1">
      <c r="B540" s="32"/>
      <c r="C540" s="127" t="s">
        <v>851</v>
      </c>
      <c r="D540" s="127" t="s">
        <v>155</v>
      </c>
      <c r="E540" s="128" t="s">
        <v>852</v>
      </c>
      <c r="F540" s="129" t="s">
        <v>853</v>
      </c>
      <c r="G540" s="130" t="s">
        <v>177</v>
      </c>
      <c r="H540" s="131">
        <v>155.61699999999999</v>
      </c>
      <c r="I540" s="132"/>
      <c r="J540" s="133">
        <f>ROUND(I540*H540,2)</f>
        <v>0</v>
      </c>
      <c r="K540" s="129" t="s">
        <v>159</v>
      </c>
      <c r="L540" s="32"/>
      <c r="M540" s="134" t="s">
        <v>19</v>
      </c>
      <c r="N540" s="135" t="s">
        <v>44</v>
      </c>
      <c r="P540" s="136">
        <f>O540*H540</f>
        <v>0</v>
      </c>
      <c r="Q540" s="136">
        <v>0</v>
      </c>
      <c r="R540" s="136">
        <f>Q540*H540</f>
        <v>0</v>
      </c>
      <c r="S540" s="136">
        <v>0</v>
      </c>
      <c r="T540" s="137">
        <f>S540*H540</f>
        <v>0</v>
      </c>
      <c r="AR540" s="138" t="s">
        <v>160</v>
      </c>
      <c r="AT540" s="138" t="s">
        <v>155</v>
      </c>
      <c r="AU540" s="138" t="s">
        <v>85</v>
      </c>
      <c r="AY540" s="17" t="s">
        <v>153</v>
      </c>
      <c r="BE540" s="139">
        <f>IF(N540="základní",J540,0)</f>
        <v>0</v>
      </c>
      <c r="BF540" s="139">
        <f>IF(N540="snížená",J540,0)</f>
        <v>0</v>
      </c>
      <c r="BG540" s="139">
        <f>IF(N540="zákl. přenesená",J540,0)</f>
        <v>0</v>
      </c>
      <c r="BH540" s="139">
        <f>IF(N540="sníž. přenesená",J540,0)</f>
        <v>0</v>
      </c>
      <c r="BI540" s="139">
        <f>IF(N540="nulová",J540,0)</f>
        <v>0</v>
      </c>
      <c r="BJ540" s="17" t="s">
        <v>85</v>
      </c>
      <c r="BK540" s="139">
        <f>ROUND(I540*H540,2)</f>
        <v>0</v>
      </c>
      <c r="BL540" s="17" t="s">
        <v>160</v>
      </c>
      <c r="BM540" s="138" t="s">
        <v>854</v>
      </c>
    </row>
    <row r="541" spans="2:65" s="1" customFormat="1" hidden="1">
      <c r="B541" s="32"/>
      <c r="D541" s="140" t="s">
        <v>162</v>
      </c>
      <c r="F541" s="141" t="s">
        <v>855</v>
      </c>
      <c r="I541" s="142"/>
      <c r="L541" s="32"/>
      <c r="M541" s="143"/>
      <c r="T541" s="53"/>
      <c r="AT541" s="17" t="s">
        <v>162</v>
      </c>
      <c r="AU541" s="17" t="s">
        <v>85</v>
      </c>
    </row>
    <row r="542" spans="2:65" s="11" customFormat="1" ht="25.9" customHeight="1">
      <c r="B542" s="115"/>
      <c r="D542" s="116" t="s">
        <v>71</v>
      </c>
      <c r="E542" s="117" t="s">
        <v>856</v>
      </c>
      <c r="F542" s="117" t="s">
        <v>857</v>
      </c>
      <c r="I542" s="118"/>
      <c r="J542" s="119">
        <f>BK542</f>
        <v>0</v>
      </c>
      <c r="L542" s="115"/>
      <c r="M542" s="120"/>
      <c r="P542" s="121">
        <f>P543+P554+P599+P696+P721+P782+P800+P859+P898+P929+P933+P956+P989+P1009</f>
        <v>0</v>
      </c>
      <c r="R542" s="121">
        <f>R543+R554+R599+R696+R721+R782+R800+R859+R898+R929+R933+R956+R989+R1009</f>
        <v>84.595928819999997</v>
      </c>
      <c r="T542" s="122">
        <f>T543+T554+T599+T696+T721+T782+T800+T859+T898+T929+T933+T956+T989+T1009</f>
        <v>28.825298500000002</v>
      </c>
      <c r="AR542" s="116" t="s">
        <v>85</v>
      </c>
      <c r="AT542" s="123" t="s">
        <v>71</v>
      </c>
      <c r="AU542" s="123" t="s">
        <v>72</v>
      </c>
      <c r="AY542" s="116" t="s">
        <v>153</v>
      </c>
      <c r="BK542" s="124">
        <f>BK543+BK554+BK599+BK696+BK721+BK782+BK800+BK859+BK898+BK929+BK933+BK956+BK989+BK1009</f>
        <v>0</v>
      </c>
    </row>
    <row r="543" spans="2:65" s="11" customFormat="1" ht="22.9" customHeight="1">
      <c r="B543" s="115"/>
      <c r="D543" s="116" t="s">
        <v>71</v>
      </c>
      <c r="E543" s="125" t="s">
        <v>858</v>
      </c>
      <c r="F543" s="125" t="s">
        <v>859</v>
      </c>
      <c r="I543" s="118"/>
      <c r="J543" s="126">
        <f>BK543</f>
        <v>0</v>
      </c>
      <c r="L543" s="115"/>
      <c r="M543" s="120"/>
      <c r="P543" s="121">
        <f>SUM(P544:P553)</f>
        <v>0</v>
      </c>
      <c r="R543" s="121">
        <f>SUM(R544:R553)</f>
        <v>6.5312000000000009E-2</v>
      </c>
      <c r="T543" s="122">
        <f>SUM(T544:T553)</f>
        <v>0</v>
      </c>
      <c r="AR543" s="116" t="s">
        <v>85</v>
      </c>
      <c r="AT543" s="123" t="s">
        <v>71</v>
      </c>
      <c r="AU543" s="123" t="s">
        <v>80</v>
      </c>
      <c r="AY543" s="116" t="s">
        <v>153</v>
      </c>
      <c r="BK543" s="124">
        <f>SUM(BK544:BK553)</f>
        <v>0</v>
      </c>
    </row>
    <row r="544" spans="2:65" s="1" customFormat="1" ht="22.15" customHeight="1">
      <c r="B544" s="32"/>
      <c r="C544" s="127" t="s">
        <v>860</v>
      </c>
      <c r="D544" s="127" t="s">
        <v>155</v>
      </c>
      <c r="E544" s="128" t="s">
        <v>861</v>
      </c>
      <c r="F544" s="129" t="s">
        <v>862</v>
      </c>
      <c r="G544" s="130" t="s">
        <v>202</v>
      </c>
      <c r="H544" s="131">
        <v>20.8</v>
      </c>
      <c r="I544" s="132"/>
      <c r="J544" s="133">
        <f>ROUND(I544*H544,2)</f>
        <v>0</v>
      </c>
      <c r="K544" s="129" t="s">
        <v>159</v>
      </c>
      <c r="L544" s="32"/>
      <c r="M544" s="134" t="s">
        <v>19</v>
      </c>
      <c r="N544" s="135" t="s">
        <v>44</v>
      </c>
      <c r="P544" s="136">
        <f>O544*H544</f>
        <v>0</v>
      </c>
      <c r="Q544" s="136">
        <v>8.0000000000000004E-4</v>
      </c>
      <c r="R544" s="136">
        <f>Q544*H544</f>
        <v>1.6640000000000002E-2</v>
      </c>
      <c r="S544" s="136">
        <v>0</v>
      </c>
      <c r="T544" s="137">
        <f>S544*H544</f>
        <v>0</v>
      </c>
      <c r="AR544" s="138" t="s">
        <v>245</v>
      </c>
      <c r="AT544" s="138" t="s">
        <v>155</v>
      </c>
      <c r="AU544" s="138" t="s">
        <v>85</v>
      </c>
      <c r="AY544" s="17" t="s">
        <v>153</v>
      </c>
      <c r="BE544" s="139">
        <f>IF(N544="základní",J544,0)</f>
        <v>0</v>
      </c>
      <c r="BF544" s="139">
        <f>IF(N544="snížená",J544,0)</f>
        <v>0</v>
      </c>
      <c r="BG544" s="139">
        <f>IF(N544="zákl. přenesená",J544,0)</f>
        <v>0</v>
      </c>
      <c r="BH544" s="139">
        <f>IF(N544="sníž. přenesená",J544,0)</f>
        <v>0</v>
      </c>
      <c r="BI544" s="139">
        <f>IF(N544="nulová",J544,0)</f>
        <v>0</v>
      </c>
      <c r="BJ544" s="17" t="s">
        <v>85</v>
      </c>
      <c r="BK544" s="139">
        <f>ROUND(I544*H544,2)</f>
        <v>0</v>
      </c>
      <c r="BL544" s="17" t="s">
        <v>245</v>
      </c>
      <c r="BM544" s="138" t="s">
        <v>863</v>
      </c>
    </row>
    <row r="545" spans="2:65" s="1" customFormat="1" hidden="1">
      <c r="B545" s="32"/>
      <c r="D545" s="140" t="s">
        <v>162</v>
      </c>
      <c r="F545" s="141" t="s">
        <v>864</v>
      </c>
      <c r="I545" s="142"/>
      <c r="L545" s="32"/>
      <c r="M545" s="143"/>
      <c r="T545" s="53"/>
      <c r="AT545" s="17" t="s">
        <v>162</v>
      </c>
      <c r="AU545" s="17" t="s">
        <v>85</v>
      </c>
    </row>
    <row r="546" spans="2:65" s="12" customFormat="1">
      <c r="B546" s="144"/>
      <c r="D546" s="145" t="s">
        <v>164</v>
      </c>
      <c r="E546" s="146" t="s">
        <v>19</v>
      </c>
      <c r="F546" s="147" t="s">
        <v>865</v>
      </c>
      <c r="H546" s="148">
        <v>20.8</v>
      </c>
      <c r="I546" s="149"/>
      <c r="L546" s="144"/>
      <c r="M546" s="150"/>
      <c r="T546" s="151"/>
      <c r="AT546" s="146" t="s">
        <v>164</v>
      </c>
      <c r="AU546" s="146" t="s">
        <v>85</v>
      </c>
      <c r="AV546" s="12" t="s">
        <v>85</v>
      </c>
      <c r="AW546" s="12" t="s">
        <v>33</v>
      </c>
      <c r="AX546" s="12" t="s">
        <v>80</v>
      </c>
      <c r="AY546" s="146" t="s">
        <v>153</v>
      </c>
    </row>
    <row r="547" spans="2:65" s="1" customFormat="1" ht="14.45" customHeight="1">
      <c r="B547" s="32"/>
      <c r="C547" s="127" t="s">
        <v>655</v>
      </c>
      <c r="D547" s="127" t="s">
        <v>155</v>
      </c>
      <c r="E547" s="128" t="s">
        <v>866</v>
      </c>
      <c r="F547" s="129" t="s">
        <v>867</v>
      </c>
      <c r="G547" s="130" t="s">
        <v>202</v>
      </c>
      <c r="H547" s="131">
        <v>27.04</v>
      </c>
      <c r="I547" s="132"/>
      <c r="J547" s="133">
        <f>ROUND(I547*H547,2)</f>
        <v>0</v>
      </c>
      <c r="K547" s="129" t="s">
        <v>159</v>
      </c>
      <c r="L547" s="32"/>
      <c r="M547" s="134" t="s">
        <v>19</v>
      </c>
      <c r="N547" s="135" t="s">
        <v>44</v>
      </c>
      <c r="P547" s="136">
        <f>O547*H547</f>
        <v>0</v>
      </c>
      <c r="Q547" s="136">
        <v>0</v>
      </c>
      <c r="R547" s="136">
        <f>Q547*H547</f>
        <v>0</v>
      </c>
      <c r="S547" s="136">
        <v>0</v>
      </c>
      <c r="T547" s="137">
        <f>S547*H547</f>
        <v>0</v>
      </c>
      <c r="AR547" s="138" t="s">
        <v>245</v>
      </c>
      <c r="AT547" s="138" t="s">
        <v>155</v>
      </c>
      <c r="AU547" s="138" t="s">
        <v>85</v>
      </c>
      <c r="AY547" s="17" t="s">
        <v>153</v>
      </c>
      <c r="BE547" s="139">
        <f>IF(N547="základní",J547,0)</f>
        <v>0</v>
      </c>
      <c r="BF547" s="139">
        <f>IF(N547="snížená",J547,0)</f>
        <v>0</v>
      </c>
      <c r="BG547" s="139">
        <f>IF(N547="zákl. přenesená",J547,0)</f>
        <v>0</v>
      </c>
      <c r="BH547" s="139">
        <f>IF(N547="sníž. přenesená",J547,0)</f>
        <v>0</v>
      </c>
      <c r="BI547" s="139">
        <f>IF(N547="nulová",J547,0)</f>
        <v>0</v>
      </c>
      <c r="BJ547" s="17" t="s">
        <v>85</v>
      </c>
      <c r="BK547" s="139">
        <f>ROUND(I547*H547,2)</f>
        <v>0</v>
      </c>
      <c r="BL547" s="17" t="s">
        <v>245</v>
      </c>
      <c r="BM547" s="138" t="s">
        <v>868</v>
      </c>
    </row>
    <row r="548" spans="2:65" s="1" customFormat="1" hidden="1">
      <c r="B548" s="32"/>
      <c r="D548" s="140" t="s">
        <v>162</v>
      </c>
      <c r="F548" s="141" t="s">
        <v>869</v>
      </c>
      <c r="I548" s="142"/>
      <c r="L548" s="32"/>
      <c r="M548" s="143"/>
      <c r="T548" s="53"/>
      <c r="AT548" s="17" t="s">
        <v>162</v>
      </c>
      <c r="AU548" s="17" t="s">
        <v>85</v>
      </c>
    </row>
    <row r="549" spans="2:65" s="12" customFormat="1">
      <c r="B549" s="144"/>
      <c r="D549" s="145" t="s">
        <v>164</v>
      </c>
      <c r="E549" s="146" t="s">
        <v>19</v>
      </c>
      <c r="F549" s="147" t="s">
        <v>870</v>
      </c>
      <c r="H549" s="148">
        <v>27.04</v>
      </c>
      <c r="I549" s="149"/>
      <c r="L549" s="144"/>
      <c r="M549" s="150"/>
      <c r="T549" s="151"/>
      <c r="AT549" s="146" t="s">
        <v>164</v>
      </c>
      <c r="AU549" s="146" t="s">
        <v>85</v>
      </c>
      <c r="AV549" s="12" t="s">
        <v>85</v>
      </c>
      <c r="AW549" s="12" t="s">
        <v>33</v>
      </c>
      <c r="AX549" s="12" t="s">
        <v>80</v>
      </c>
      <c r="AY549" s="146" t="s">
        <v>153</v>
      </c>
    </row>
    <row r="550" spans="2:65" s="1" customFormat="1" ht="14.45" customHeight="1">
      <c r="B550" s="32"/>
      <c r="C550" s="165" t="s">
        <v>871</v>
      </c>
      <c r="D550" s="165" t="s">
        <v>267</v>
      </c>
      <c r="E550" s="166" t="s">
        <v>872</v>
      </c>
      <c r="F550" s="167" t="s">
        <v>873</v>
      </c>
      <c r="G550" s="168" t="s">
        <v>874</v>
      </c>
      <c r="H550" s="169">
        <v>48.671999999999997</v>
      </c>
      <c r="I550" s="170"/>
      <c r="J550" s="171">
        <f>ROUND(I550*H550,2)</f>
        <v>0</v>
      </c>
      <c r="K550" s="167" t="s">
        <v>159</v>
      </c>
      <c r="L550" s="172"/>
      <c r="M550" s="173" t="s">
        <v>19</v>
      </c>
      <c r="N550" s="174" t="s">
        <v>44</v>
      </c>
      <c r="P550" s="136">
        <f>O550*H550</f>
        <v>0</v>
      </c>
      <c r="Q550" s="136">
        <v>1E-3</v>
      </c>
      <c r="R550" s="136">
        <f>Q550*H550</f>
        <v>4.8672E-2</v>
      </c>
      <c r="S550" s="136">
        <v>0</v>
      </c>
      <c r="T550" s="137">
        <f>S550*H550</f>
        <v>0</v>
      </c>
      <c r="AR550" s="138" t="s">
        <v>270</v>
      </c>
      <c r="AT550" s="138" t="s">
        <v>267</v>
      </c>
      <c r="AU550" s="138" t="s">
        <v>85</v>
      </c>
      <c r="AY550" s="17" t="s">
        <v>153</v>
      </c>
      <c r="BE550" s="139">
        <f>IF(N550="základní",J550,0)</f>
        <v>0</v>
      </c>
      <c r="BF550" s="139">
        <f>IF(N550="snížená",J550,0)</f>
        <v>0</v>
      </c>
      <c r="BG550" s="139">
        <f>IF(N550="zákl. přenesená",J550,0)</f>
        <v>0</v>
      </c>
      <c r="BH550" s="139">
        <f>IF(N550="sníž. přenesená",J550,0)</f>
        <v>0</v>
      </c>
      <c r="BI550" s="139">
        <f>IF(N550="nulová",J550,0)</f>
        <v>0</v>
      </c>
      <c r="BJ550" s="17" t="s">
        <v>85</v>
      </c>
      <c r="BK550" s="139">
        <f>ROUND(I550*H550,2)</f>
        <v>0</v>
      </c>
      <c r="BL550" s="17" t="s">
        <v>245</v>
      </c>
      <c r="BM550" s="138" t="s">
        <v>875</v>
      </c>
    </row>
    <row r="551" spans="2:65" s="12" customFormat="1">
      <c r="B551" s="144"/>
      <c r="D551" s="145" t="s">
        <v>164</v>
      </c>
      <c r="F551" s="147" t="s">
        <v>876</v>
      </c>
      <c r="H551" s="148">
        <v>48.671999999999997</v>
      </c>
      <c r="I551" s="149"/>
      <c r="L551" s="144"/>
      <c r="M551" s="150"/>
      <c r="T551" s="151"/>
      <c r="AT551" s="146" t="s">
        <v>164</v>
      </c>
      <c r="AU551" s="146" t="s">
        <v>85</v>
      </c>
      <c r="AV551" s="12" t="s">
        <v>85</v>
      </c>
      <c r="AW551" s="12" t="s">
        <v>4</v>
      </c>
      <c r="AX551" s="12" t="s">
        <v>80</v>
      </c>
      <c r="AY551" s="146" t="s">
        <v>153</v>
      </c>
    </row>
    <row r="552" spans="2:65" s="1" customFormat="1" ht="22.15" customHeight="1">
      <c r="B552" s="32"/>
      <c r="C552" s="127" t="s">
        <v>661</v>
      </c>
      <c r="D552" s="127" t="s">
        <v>155</v>
      </c>
      <c r="E552" s="128" t="s">
        <v>877</v>
      </c>
      <c r="F552" s="129" t="s">
        <v>878</v>
      </c>
      <c r="G552" s="130" t="s">
        <v>177</v>
      </c>
      <c r="H552" s="131">
        <v>6.5000000000000002E-2</v>
      </c>
      <c r="I552" s="132"/>
      <c r="J552" s="133">
        <f>ROUND(I552*H552,2)</f>
        <v>0</v>
      </c>
      <c r="K552" s="129" t="s">
        <v>159</v>
      </c>
      <c r="L552" s="32"/>
      <c r="M552" s="134" t="s">
        <v>19</v>
      </c>
      <c r="N552" s="135" t="s">
        <v>44</v>
      </c>
      <c r="P552" s="136">
        <f>O552*H552</f>
        <v>0</v>
      </c>
      <c r="Q552" s="136">
        <v>0</v>
      </c>
      <c r="R552" s="136">
        <f>Q552*H552</f>
        <v>0</v>
      </c>
      <c r="S552" s="136">
        <v>0</v>
      </c>
      <c r="T552" s="137">
        <f>S552*H552</f>
        <v>0</v>
      </c>
      <c r="AR552" s="138" t="s">
        <v>245</v>
      </c>
      <c r="AT552" s="138" t="s">
        <v>155</v>
      </c>
      <c r="AU552" s="138" t="s">
        <v>85</v>
      </c>
      <c r="AY552" s="17" t="s">
        <v>153</v>
      </c>
      <c r="BE552" s="139">
        <f>IF(N552="základní",J552,0)</f>
        <v>0</v>
      </c>
      <c r="BF552" s="139">
        <f>IF(N552="snížená",J552,0)</f>
        <v>0</v>
      </c>
      <c r="BG552" s="139">
        <f>IF(N552="zákl. přenesená",J552,0)</f>
        <v>0</v>
      </c>
      <c r="BH552" s="139">
        <f>IF(N552="sníž. přenesená",J552,0)</f>
        <v>0</v>
      </c>
      <c r="BI552" s="139">
        <f>IF(N552="nulová",J552,0)</f>
        <v>0</v>
      </c>
      <c r="BJ552" s="17" t="s">
        <v>85</v>
      </c>
      <c r="BK552" s="139">
        <f>ROUND(I552*H552,2)</f>
        <v>0</v>
      </c>
      <c r="BL552" s="17" t="s">
        <v>245</v>
      </c>
      <c r="BM552" s="138" t="s">
        <v>879</v>
      </c>
    </row>
    <row r="553" spans="2:65" s="1" customFormat="1" hidden="1">
      <c r="B553" s="32"/>
      <c r="D553" s="140" t="s">
        <v>162</v>
      </c>
      <c r="F553" s="141" t="s">
        <v>880</v>
      </c>
      <c r="I553" s="142"/>
      <c r="L553" s="32"/>
      <c r="M553" s="143"/>
      <c r="T553" s="53"/>
      <c r="AT553" s="17" t="s">
        <v>162</v>
      </c>
      <c r="AU553" s="17" t="s">
        <v>85</v>
      </c>
    </row>
    <row r="554" spans="2:65" s="11" customFormat="1" ht="22.9" customHeight="1">
      <c r="B554" s="115"/>
      <c r="D554" s="116" t="s">
        <v>71</v>
      </c>
      <c r="E554" s="125" t="s">
        <v>881</v>
      </c>
      <c r="F554" s="125" t="s">
        <v>882</v>
      </c>
      <c r="I554" s="118"/>
      <c r="J554" s="126">
        <f>BK554</f>
        <v>0</v>
      </c>
      <c r="L554" s="115"/>
      <c r="M554" s="120"/>
      <c r="P554" s="121">
        <f>SUM(P555:P598)</f>
        <v>0</v>
      </c>
      <c r="R554" s="121">
        <f>SUM(R555:R598)</f>
        <v>4.9425284899999999</v>
      </c>
      <c r="T554" s="122">
        <f>SUM(T555:T598)</f>
        <v>0</v>
      </c>
      <c r="AR554" s="116" t="s">
        <v>85</v>
      </c>
      <c r="AT554" s="123" t="s">
        <v>71</v>
      </c>
      <c r="AU554" s="123" t="s">
        <v>80</v>
      </c>
      <c r="AY554" s="116" t="s">
        <v>153</v>
      </c>
      <c r="BK554" s="124">
        <f>SUM(BK555:BK598)</f>
        <v>0</v>
      </c>
    </row>
    <row r="555" spans="2:65" s="1" customFormat="1" ht="22.15" customHeight="1">
      <c r="B555" s="32"/>
      <c r="C555" s="127" t="s">
        <v>883</v>
      </c>
      <c r="D555" s="127" t="s">
        <v>155</v>
      </c>
      <c r="E555" s="128" t="s">
        <v>884</v>
      </c>
      <c r="F555" s="129" t="s">
        <v>885</v>
      </c>
      <c r="G555" s="130" t="s">
        <v>202</v>
      </c>
      <c r="H555" s="131">
        <v>210.816</v>
      </c>
      <c r="I555" s="132"/>
      <c r="J555" s="133">
        <f>ROUND(I555*H555,2)</f>
        <v>0</v>
      </c>
      <c r="K555" s="129" t="s">
        <v>159</v>
      </c>
      <c r="L555" s="32"/>
      <c r="M555" s="134" t="s">
        <v>19</v>
      </c>
      <c r="N555" s="135" t="s">
        <v>44</v>
      </c>
      <c r="P555" s="136">
        <f>O555*H555</f>
        <v>0</v>
      </c>
      <c r="Q555" s="136">
        <v>0</v>
      </c>
      <c r="R555" s="136">
        <f>Q555*H555</f>
        <v>0</v>
      </c>
      <c r="S555" s="136">
        <v>0</v>
      </c>
      <c r="T555" s="137">
        <f>S555*H555</f>
        <v>0</v>
      </c>
      <c r="AR555" s="138" t="s">
        <v>245</v>
      </c>
      <c r="AT555" s="138" t="s">
        <v>155</v>
      </c>
      <c r="AU555" s="138" t="s">
        <v>85</v>
      </c>
      <c r="AY555" s="17" t="s">
        <v>153</v>
      </c>
      <c r="BE555" s="139">
        <f>IF(N555="základní",J555,0)</f>
        <v>0</v>
      </c>
      <c r="BF555" s="139">
        <f>IF(N555="snížená",J555,0)</f>
        <v>0</v>
      </c>
      <c r="BG555" s="139">
        <f>IF(N555="zákl. přenesená",J555,0)</f>
        <v>0</v>
      </c>
      <c r="BH555" s="139">
        <f>IF(N555="sníž. přenesená",J555,0)</f>
        <v>0</v>
      </c>
      <c r="BI555" s="139">
        <f>IF(N555="nulová",J555,0)</f>
        <v>0</v>
      </c>
      <c r="BJ555" s="17" t="s">
        <v>85</v>
      </c>
      <c r="BK555" s="139">
        <f>ROUND(I555*H555,2)</f>
        <v>0</v>
      </c>
      <c r="BL555" s="17" t="s">
        <v>245</v>
      </c>
      <c r="BM555" s="138" t="s">
        <v>886</v>
      </c>
    </row>
    <row r="556" spans="2:65" s="1" customFormat="1" hidden="1">
      <c r="B556" s="32"/>
      <c r="D556" s="140" t="s">
        <v>162</v>
      </c>
      <c r="F556" s="141" t="s">
        <v>887</v>
      </c>
      <c r="I556" s="142"/>
      <c r="L556" s="32"/>
      <c r="M556" s="143"/>
      <c r="T556" s="53"/>
      <c r="AT556" s="17" t="s">
        <v>162</v>
      </c>
      <c r="AU556" s="17" t="s">
        <v>85</v>
      </c>
    </row>
    <row r="557" spans="2:65" s="12" customFormat="1">
      <c r="B557" s="144"/>
      <c r="D557" s="145" t="s">
        <v>164</v>
      </c>
      <c r="E557" s="146" t="s">
        <v>19</v>
      </c>
      <c r="F557" s="147" t="s">
        <v>888</v>
      </c>
      <c r="H557" s="148">
        <v>210.816</v>
      </c>
      <c r="I557" s="149"/>
      <c r="L557" s="144"/>
      <c r="M557" s="150"/>
      <c r="T557" s="151"/>
      <c r="AT557" s="146" t="s">
        <v>164</v>
      </c>
      <c r="AU557" s="146" t="s">
        <v>85</v>
      </c>
      <c r="AV557" s="12" t="s">
        <v>85</v>
      </c>
      <c r="AW557" s="12" t="s">
        <v>33</v>
      </c>
      <c r="AX557" s="12" t="s">
        <v>80</v>
      </c>
      <c r="AY557" s="146" t="s">
        <v>153</v>
      </c>
    </row>
    <row r="558" spans="2:65" s="1" customFormat="1" ht="14.45" customHeight="1">
      <c r="B558" s="32"/>
      <c r="C558" s="165" t="s">
        <v>667</v>
      </c>
      <c r="D558" s="165" t="s">
        <v>267</v>
      </c>
      <c r="E558" s="166" t="s">
        <v>889</v>
      </c>
      <c r="F558" s="167" t="s">
        <v>890</v>
      </c>
      <c r="G558" s="168" t="s">
        <v>202</v>
      </c>
      <c r="H558" s="169">
        <v>107.51600000000001</v>
      </c>
      <c r="I558" s="170"/>
      <c r="J558" s="171">
        <f>ROUND(I558*H558,2)</f>
        <v>0</v>
      </c>
      <c r="K558" s="167" t="s">
        <v>159</v>
      </c>
      <c r="L558" s="172"/>
      <c r="M558" s="173" t="s">
        <v>19</v>
      </c>
      <c r="N558" s="174" t="s">
        <v>44</v>
      </c>
      <c r="P558" s="136">
        <f>O558*H558</f>
        <v>0</v>
      </c>
      <c r="Q558" s="136">
        <v>6.0000000000000001E-3</v>
      </c>
      <c r="R558" s="136">
        <f>Q558*H558</f>
        <v>0.645096</v>
      </c>
      <c r="S558" s="136">
        <v>0</v>
      </c>
      <c r="T558" s="137">
        <f>S558*H558</f>
        <v>0</v>
      </c>
      <c r="AR558" s="138" t="s">
        <v>270</v>
      </c>
      <c r="AT558" s="138" t="s">
        <v>267</v>
      </c>
      <c r="AU558" s="138" t="s">
        <v>85</v>
      </c>
      <c r="AY558" s="17" t="s">
        <v>153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7" t="s">
        <v>85</v>
      </c>
      <c r="BK558" s="139">
        <f>ROUND(I558*H558,2)</f>
        <v>0</v>
      </c>
      <c r="BL558" s="17" t="s">
        <v>245</v>
      </c>
      <c r="BM558" s="138" t="s">
        <v>891</v>
      </c>
    </row>
    <row r="559" spans="2:65" s="12" customFormat="1">
      <c r="B559" s="144"/>
      <c r="D559" s="145" t="s">
        <v>164</v>
      </c>
      <c r="F559" s="147" t="s">
        <v>892</v>
      </c>
      <c r="H559" s="148">
        <v>107.51600000000001</v>
      </c>
      <c r="I559" s="149"/>
      <c r="L559" s="144"/>
      <c r="M559" s="150"/>
      <c r="T559" s="151"/>
      <c r="AT559" s="146" t="s">
        <v>164</v>
      </c>
      <c r="AU559" s="146" t="s">
        <v>85</v>
      </c>
      <c r="AV559" s="12" t="s">
        <v>85</v>
      </c>
      <c r="AW559" s="12" t="s">
        <v>4</v>
      </c>
      <c r="AX559" s="12" t="s">
        <v>80</v>
      </c>
      <c r="AY559" s="146" t="s">
        <v>153</v>
      </c>
    </row>
    <row r="560" spans="2:65" s="1" customFormat="1" ht="14.45" customHeight="1">
      <c r="B560" s="32"/>
      <c r="C560" s="165" t="s">
        <v>893</v>
      </c>
      <c r="D560" s="165" t="s">
        <v>267</v>
      </c>
      <c r="E560" s="166" t="s">
        <v>894</v>
      </c>
      <c r="F560" s="167" t="s">
        <v>895</v>
      </c>
      <c r="G560" s="168" t="s">
        <v>202</v>
      </c>
      <c r="H560" s="169">
        <v>107.51600000000001</v>
      </c>
      <c r="I560" s="170"/>
      <c r="J560" s="171">
        <f>ROUND(I560*H560,2)</f>
        <v>0</v>
      </c>
      <c r="K560" s="167" t="s">
        <v>159</v>
      </c>
      <c r="L560" s="172"/>
      <c r="M560" s="173" t="s">
        <v>19</v>
      </c>
      <c r="N560" s="174" t="s">
        <v>44</v>
      </c>
      <c r="P560" s="136">
        <f>O560*H560</f>
        <v>0</v>
      </c>
      <c r="Q560" s="136">
        <v>2.8E-3</v>
      </c>
      <c r="R560" s="136">
        <f>Q560*H560</f>
        <v>0.3010448</v>
      </c>
      <c r="S560" s="136">
        <v>0</v>
      </c>
      <c r="T560" s="137">
        <f>S560*H560</f>
        <v>0</v>
      </c>
      <c r="AR560" s="138" t="s">
        <v>270</v>
      </c>
      <c r="AT560" s="138" t="s">
        <v>267</v>
      </c>
      <c r="AU560" s="138" t="s">
        <v>85</v>
      </c>
      <c r="AY560" s="17" t="s">
        <v>153</v>
      </c>
      <c r="BE560" s="139">
        <f>IF(N560="základní",J560,0)</f>
        <v>0</v>
      </c>
      <c r="BF560" s="139">
        <f>IF(N560="snížená",J560,0)</f>
        <v>0</v>
      </c>
      <c r="BG560" s="139">
        <f>IF(N560="zákl. přenesená",J560,0)</f>
        <v>0</v>
      </c>
      <c r="BH560" s="139">
        <f>IF(N560="sníž. přenesená",J560,0)</f>
        <v>0</v>
      </c>
      <c r="BI560" s="139">
        <f>IF(N560="nulová",J560,0)</f>
        <v>0</v>
      </c>
      <c r="BJ560" s="17" t="s">
        <v>85</v>
      </c>
      <c r="BK560" s="139">
        <f>ROUND(I560*H560,2)</f>
        <v>0</v>
      </c>
      <c r="BL560" s="17" t="s">
        <v>245</v>
      </c>
      <c r="BM560" s="138" t="s">
        <v>896</v>
      </c>
    </row>
    <row r="561" spans="2:65" s="12" customFormat="1">
      <c r="B561" s="144"/>
      <c r="D561" s="145" t="s">
        <v>164</v>
      </c>
      <c r="F561" s="147" t="s">
        <v>892</v>
      </c>
      <c r="H561" s="148">
        <v>107.51600000000001</v>
      </c>
      <c r="I561" s="149"/>
      <c r="L561" s="144"/>
      <c r="M561" s="150"/>
      <c r="T561" s="151"/>
      <c r="AT561" s="146" t="s">
        <v>164</v>
      </c>
      <c r="AU561" s="146" t="s">
        <v>85</v>
      </c>
      <c r="AV561" s="12" t="s">
        <v>85</v>
      </c>
      <c r="AW561" s="12" t="s">
        <v>4</v>
      </c>
      <c r="AX561" s="12" t="s">
        <v>80</v>
      </c>
      <c r="AY561" s="146" t="s">
        <v>153</v>
      </c>
    </row>
    <row r="562" spans="2:65" s="1" customFormat="1" ht="22.15" customHeight="1">
      <c r="B562" s="32"/>
      <c r="C562" s="127" t="s">
        <v>672</v>
      </c>
      <c r="D562" s="127" t="s">
        <v>155</v>
      </c>
      <c r="E562" s="128" t="s">
        <v>897</v>
      </c>
      <c r="F562" s="129" t="s">
        <v>898</v>
      </c>
      <c r="G562" s="130" t="s">
        <v>202</v>
      </c>
      <c r="H562" s="131">
        <v>5.2</v>
      </c>
      <c r="I562" s="132"/>
      <c r="J562" s="133">
        <f>ROUND(I562*H562,2)</f>
        <v>0</v>
      </c>
      <c r="K562" s="129" t="s">
        <v>159</v>
      </c>
      <c r="L562" s="32"/>
      <c r="M562" s="134" t="s">
        <v>19</v>
      </c>
      <c r="N562" s="135" t="s">
        <v>44</v>
      </c>
      <c r="P562" s="136">
        <f>O562*H562</f>
        <v>0</v>
      </c>
      <c r="Q562" s="136">
        <v>6.0299999999999998E-3</v>
      </c>
      <c r="R562" s="136">
        <f>Q562*H562</f>
        <v>3.1356000000000002E-2</v>
      </c>
      <c r="S562" s="136">
        <v>0</v>
      </c>
      <c r="T562" s="137">
        <f>S562*H562</f>
        <v>0</v>
      </c>
      <c r="AR562" s="138" t="s">
        <v>245</v>
      </c>
      <c r="AT562" s="138" t="s">
        <v>155</v>
      </c>
      <c r="AU562" s="138" t="s">
        <v>85</v>
      </c>
      <c r="AY562" s="17" t="s">
        <v>153</v>
      </c>
      <c r="BE562" s="139">
        <f>IF(N562="základní",J562,0)</f>
        <v>0</v>
      </c>
      <c r="BF562" s="139">
        <f>IF(N562="snížená",J562,0)</f>
        <v>0</v>
      </c>
      <c r="BG562" s="139">
        <f>IF(N562="zákl. přenesená",J562,0)</f>
        <v>0</v>
      </c>
      <c r="BH562" s="139">
        <f>IF(N562="sníž. přenesená",J562,0)</f>
        <v>0</v>
      </c>
      <c r="BI562" s="139">
        <f>IF(N562="nulová",J562,0)</f>
        <v>0</v>
      </c>
      <c r="BJ562" s="17" t="s">
        <v>85</v>
      </c>
      <c r="BK562" s="139">
        <f>ROUND(I562*H562,2)</f>
        <v>0</v>
      </c>
      <c r="BL562" s="17" t="s">
        <v>245</v>
      </c>
      <c r="BM562" s="138" t="s">
        <v>899</v>
      </c>
    </row>
    <row r="563" spans="2:65" s="1" customFormat="1" hidden="1">
      <c r="B563" s="32"/>
      <c r="D563" s="140" t="s">
        <v>162</v>
      </c>
      <c r="F563" s="141" t="s">
        <v>900</v>
      </c>
      <c r="I563" s="142"/>
      <c r="L563" s="32"/>
      <c r="M563" s="143"/>
      <c r="T563" s="53"/>
      <c r="AT563" s="17" t="s">
        <v>162</v>
      </c>
      <c r="AU563" s="17" t="s">
        <v>85</v>
      </c>
    </row>
    <row r="564" spans="2:65" s="12" customFormat="1">
      <c r="B564" s="144"/>
      <c r="D564" s="145" t="s">
        <v>164</v>
      </c>
      <c r="E564" s="146" t="s">
        <v>19</v>
      </c>
      <c r="F564" s="147" t="s">
        <v>901</v>
      </c>
      <c r="H564" s="148">
        <v>5.2</v>
      </c>
      <c r="I564" s="149"/>
      <c r="L564" s="144"/>
      <c r="M564" s="150"/>
      <c r="T564" s="151"/>
      <c r="AT564" s="146" t="s">
        <v>164</v>
      </c>
      <c r="AU564" s="146" t="s">
        <v>85</v>
      </c>
      <c r="AV564" s="12" t="s">
        <v>85</v>
      </c>
      <c r="AW564" s="12" t="s">
        <v>33</v>
      </c>
      <c r="AX564" s="12" t="s">
        <v>80</v>
      </c>
      <c r="AY564" s="146" t="s">
        <v>153</v>
      </c>
    </row>
    <row r="565" spans="2:65" s="1" customFormat="1" ht="14.45" customHeight="1">
      <c r="B565" s="32"/>
      <c r="C565" s="165" t="s">
        <v>902</v>
      </c>
      <c r="D565" s="165" t="s">
        <v>267</v>
      </c>
      <c r="E565" s="166" t="s">
        <v>903</v>
      </c>
      <c r="F565" s="167" t="s">
        <v>904</v>
      </c>
      <c r="G565" s="168" t="s">
        <v>202</v>
      </c>
      <c r="H565" s="169">
        <v>5.3040000000000003</v>
      </c>
      <c r="I565" s="170"/>
      <c r="J565" s="171">
        <f>ROUND(I565*H565,2)</f>
        <v>0</v>
      </c>
      <c r="K565" s="167" t="s">
        <v>159</v>
      </c>
      <c r="L565" s="172"/>
      <c r="M565" s="173" t="s">
        <v>19</v>
      </c>
      <c r="N565" s="174" t="s">
        <v>44</v>
      </c>
      <c r="P565" s="136">
        <f>O565*H565</f>
        <v>0</v>
      </c>
      <c r="Q565" s="136">
        <v>7.7499999999999999E-3</v>
      </c>
      <c r="R565" s="136">
        <f>Q565*H565</f>
        <v>4.1106000000000004E-2</v>
      </c>
      <c r="S565" s="136">
        <v>0</v>
      </c>
      <c r="T565" s="137">
        <f>S565*H565</f>
        <v>0</v>
      </c>
      <c r="AR565" s="138" t="s">
        <v>270</v>
      </c>
      <c r="AT565" s="138" t="s">
        <v>267</v>
      </c>
      <c r="AU565" s="138" t="s">
        <v>85</v>
      </c>
      <c r="AY565" s="17" t="s">
        <v>153</v>
      </c>
      <c r="BE565" s="139">
        <f>IF(N565="základní",J565,0)</f>
        <v>0</v>
      </c>
      <c r="BF565" s="139">
        <f>IF(N565="snížená",J565,0)</f>
        <v>0</v>
      </c>
      <c r="BG565" s="139">
        <f>IF(N565="zákl. přenesená",J565,0)</f>
        <v>0</v>
      </c>
      <c r="BH565" s="139">
        <f>IF(N565="sníž. přenesená",J565,0)</f>
        <v>0</v>
      </c>
      <c r="BI565" s="139">
        <f>IF(N565="nulová",J565,0)</f>
        <v>0</v>
      </c>
      <c r="BJ565" s="17" t="s">
        <v>85</v>
      </c>
      <c r="BK565" s="139">
        <f>ROUND(I565*H565,2)</f>
        <v>0</v>
      </c>
      <c r="BL565" s="17" t="s">
        <v>245</v>
      </c>
      <c r="BM565" s="138" t="s">
        <v>905</v>
      </c>
    </row>
    <row r="566" spans="2:65" s="12" customFormat="1">
      <c r="B566" s="144"/>
      <c r="D566" s="145" t="s">
        <v>164</v>
      </c>
      <c r="F566" s="147" t="s">
        <v>906</v>
      </c>
      <c r="H566" s="148">
        <v>5.3040000000000003</v>
      </c>
      <c r="I566" s="149"/>
      <c r="L566" s="144"/>
      <c r="M566" s="150"/>
      <c r="T566" s="151"/>
      <c r="AT566" s="146" t="s">
        <v>164</v>
      </c>
      <c r="AU566" s="146" t="s">
        <v>85</v>
      </c>
      <c r="AV566" s="12" t="s">
        <v>85</v>
      </c>
      <c r="AW566" s="12" t="s">
        <v>4</v>
      </c>
      <c r="AX566" s="12" t="s">
        <v>80</v>
      </c>
      <c r="AY566" s="146" t="s">
        <v>153</v>
      </c>
    </row>
    <row r="567" spans="2:65" s="1" customFormat="1" ht="22.15" customHeight="1">
      <c r="B567" s="32"/>
      <c r="C567" s="127" t="s">
        <v>677</v>
      </c>
      <c r="D567" s="127" t="s">
        <v>155</v>
      </c>
      <c r="E567" s="128" t="s">
        <v>907</v>
      </c>
      <c r="F567" s="129" t="s">
        <v>908</v>
      </c>
      <c r="G567" s="130" t="s">
        <v>202</v>
      </c>
      <c r="H567" s="131">
        <v>288.86</v>
      </c>
      <c r="I567" s="132"/>
      <c r="J567" s="133">
        <f>ROUND(I567*H567,2)</f>
        <v>0</v>
      </c>
      <c r="K567" s="129" t="s">
        <v>159</v>
      </c>
      <c r="L567" s="32"/>
      <c r="M567" s="134" t="s">
        <v>19</v>
      </c>
      <c r="N567" s="135" t="s">
        <v>44</v>
      </c>
      <c r="P567" s="136">
        <f>O567*H567</f>
        <v>0</v>
      </c>
      <c r="Q567" s="136">
        <v>0</v>
      </c>
      <c r="R567" s="136">
        <f>Q567*H567</f>
        <v>0</v>
      </c>
      <c r="S567" s="136">
        <v>0</v>
      </c>
      <c r="T567" s="137">
        <f>S567*H567</f>
        <v>0</v>
      </c>
      <c r="AR567" s="138" t="s">
        <v>245</v>
      </c>
      <c r="AT567" s="138" t="s">
        <v>155</v>
      </c>
      <c r="AU567" s="138" t="s">
        <v>85</v>
      </c>
      <c r="AY567" s="17" t="s">
        <v>153</v>
      </c>
      <c r="BE567" s="139">
        <f>IF(N567="základní",J567,0)</f>
        <v>0</v>
      </c>
      <c r="BF567" s="139">
        <f>IF(N567="snížená",J567,0)</f>
        <v>0</v>
      </c>
      <c r="BG567" s="139">
        <f>IF(N567="zákl. přenesená",J567,0)</f>
        <v>0</v>
      </c>
      <c r="BH567" s="139">
        <f>IF(N567="sníž. přenesená",J567,0)</f>
        <v>0</v>
      </c>
      <c r="BI567" s="139">
        <f>IF(N567="nulová",J567,0)</f>
        <v>0</v>
      </c>
      <c r="BJ567" s="17" t="s">
        <v>85</v>
      </c>
      <c r="BK567" s="139">
        <f>ROUND(I567*H567,2)</f>
        <v>0</v>
      </c>
      <c r="BL567" s="17" t="s">
        <v>245</v>
      </c>
      <c r="BM567" s="138" t="s">
        <v>909</v>
      </c>
    </row>
    <row r="568" spans="2:65" s="1" customFormat="1" hidden="1">
      <c r="B568" s="32"/>
      <c r="D568" s="140" t="s">
        <v>162</v>
      </c>
      <c r="F568" s="141" t="s">
        <v>910</v>
      </c>
      <c r="I568" s="142"/>
      <c r="L568" s="32"/>
      <c r="M568" s="143"/>
      <c r="T568" s="53"/>
      <c r="AT568" s="17" t="s">
        <v>162</v>
      </c>
      <c r="AU568" s="17" t="s">
        <v>85</v>
      </c>
    </row>
    <row r="569" spans="2:65" s="12" customFormat="1">
      <c r="B569" s="144"/>
      <c r="D569" s="145" t="s">
        <v>164</v>
      </c>
      <c r="E569" s="146" t="s">
        <v>19</v>
      </c>
      <c r="F569" s="147" t="s">
        <v>911</v>
      </c>
      <c r="H569" s="148">
        <v>288.86</v>
      </c>
      <c r="I569" s="149"/>
      <c r="L569" s="144"/>
      <c r="M569" s="150"/>
      <c r="T569" s="151"/>
      <c r="AT569" s="146" t="s">
        <v>164</v>
      </c>
      <c r="AU569" s="146" t="s">
        <v>85</v>
      </c>
      <c r="AV569" s="12" t="s">
        <v>85</v>
      </c>
      <c r="AW569" s="12" t="s">
        <v>33</v>
      </c>
      <c r="AX569" s="12" t="s">
        <v>80</v>
      </c>
      <c r="AY569" s="146" t="s">
        <v>153</v>
      </c>
    </row>
    <row r="570" spans="2:65" s="1" customFormat="1" ht="14.45" customHeight="1">
      <c r="B570" s="32"/>
      <c r="C570" s="165" t="s">
        <v>912</v>
      </c>
      <c r="D570" s="165" t="s">
        <v>267</v>
      </c>
      <c r="E570" s="166" t="s">
        <v>913</v>
      </c>
      <c r="F570" s="167" t="s">
        <v>914</v>
      </c>
      <c r="G570" s="168" t="s">
        <v>202</v>
      </c>
      <c r="H570" s="169">
        <v>300.41399999999999</v>
      </c>
      <c r="I570" s="170"/>
      <c r="J570" s="171">
        <f>ROUND(I570*H570,2)</f>
        <v>0</v>
      </c>
      <c r="K570" s="167" t="s">
        <v>159</v>
      </c>
      <c r="L570" s="172"/>
      <c r="M570" s="173" t="s">
        <v>19</v>
      </c>
      <c r="N570" s="174" t="s">
        <v>44</v>
      </c>
      <c r="P570" s="136">
        <f>O570*H570</f>
        <v>0</v>
      </c>
      <c r="Q570" s="136">
        <v>1.1999999999999999E-3</v>
      </c>
      <c r="R570" s="136">
        <f>Q570*H570</f>
        <v>0.36049679999999995</v>
      </c>
      <c r="S570" s="136">
        <v>0</v>
      </c>
      <c r="T570" s="137">
        <f>S570*H570</f>
        <v>0</v>
      </c>
      <c r="AR570" s="138" t="s">
        <v>270</v>
      </c>
      <c r="AT570" s="138" t="s">
        <v>267</v>
      </c>
      <c r="AU570" s="138" t="s">
        <v>85</v>
      </c>
      <c r="AY570" s="17" t="s">
        <v>153</v>
      </c>
      <c r="BE570" s="139">
        <f>IF(N570="základní",J570,0)</f>
        <v>0</v>
      </c>
      <c r="BF570" s="139">
        <f>IF(N570="snížená",J570,0)</f>
        <v>0</v>
      </c>
      <c r="BG570" s="139">
        <f>IF(N570="zákl. přenesená",J570,0)</f>
        <v>0</v>
      </c>
      <c r="BH570" s="139">
        <f>IF(N570="sníž. přenesená",J570,0)</f>
        <v>0</v>
      </c>
      <c r="BI570" s="139">
        <f>IF(N570="nulová",J570,0)</f>
        <v>0</v>
      </c>
      <c r="BJ570" s="17" t="s">
        <v>85</v>
      </c>
      <c r="BK570" s="139">
        <f>ROUND(I570*H570,2)</f>
        <v>0</v>
      </c>
      <c r="BL570" s="17" t="s">
        <v>245</v>
      </c>
      <c r="BM570" s="138" t="s">
        <v>915</v>
      </c>
    </row>
    <row r="571" spans="2:65" s="12" customFormat="1">
      <c r="B571" s="144"/>
      <c r="D571" s="145" t="s">
        <v>164</v>
      </c>
      <c r="F571" s="147" t="s">
        <v>916</v>
      </c>
      <c r="H571" s="148">
        <v>300.41399999999999</v>
      </c>
      <c r="I571" s="149"/>
      <c r="L571" s="144"/>
      <c r="M571" s="150"/>
      <c r="T571" s="151"/>
      <c r="AT571" s="146" t="s">
        <v>164</v>
      </c>
      <c r="AU571" s="146" t="s">
        <v>85</v>
      </c>
      <c r="AV571" s="12" t="s">
        <v>85</v>
      </c>
      <c r="AW571" s="12" t="s">
        <v>4</v>
      </c>
      <c r="AX571" s="12" t="s">
        <v>80</v>
      </c>
      <c r="AY571" s="146" t="s">
        <v>153</v>
      </c>
    </row>
    <row r="572" spans="2:65" s="1" customFormat="1" ht="14.45" customHeight="1">
      <c r="B572" s="32"/>
      <c r="C572" s="165" t="s">
        <v>682</v>
      </c>
      <c r="D572" s="165" t="s">
        <v>267</v>
      </c>
      <c r="E572" s="166" t="s">
        <v>917</v>
      </c>
      <c r="F572" s="167" t="s">
        <v>918</v>
      </c>
      <c r="G572" s="168" t="s">
        <v>202</v>
      </c>
      <c r="H572" s="169">
        <v>300.41399999999999</v>
      </c>
      <c r="I572" s="170"/>
      <c r="J572" s="171">
        <f>ROUND(I572*H572,2)</f>
        <v>0</v>
      </c>
      <c r="K572" s="167" t="s">
        <v>159</v>
      </c>
      <c r="L572" s="172"/>
      <c r="M572" s="173" t="s">
        <v>19</v>
      </c>
      <c r="N572" s="174" t="s">
        <v>44</v>
      </c>
      <c r="P572" s="136">
        <f>O572*H572</f>
        <v>0</v>
      </c>
      <c r="Q572" s="136">
        <v>4.4999999999999997E-3</v>
      </c>
      <c r="R572" s="136">
        <f>Q572*H572</f>
        <v>1.3518629999999998</v>
      </c>
      <c r="S572" s="136">
        <v>0</v>
      </c>
      <c r="T572" s="137">
        <f>S572*H572</f>
        <v>0</v>
      </c>
      <c r="AR572" s="138" t="s">
        <v>270</v>
      </c>
      <c r="AT572" s="138" t="s">
        <v>267</v>
      </c>
      <c r="AU572" s="138" t="s">
        <v>85</v>
      </c>
      <c r="AY572" s="17" t="s">
        <v>153</v>
      </c>
      <c r="BE572" s="139">
        <f>IF(N572="základní",J572,0)</f>
        <v>0</v>
      </c>
      <c r="BF572" s="139">
        <f>IF(N572="snížená",J572,0)</f>
        <v>0</v>
      </c>
      <c r="BG572" s="139">
        <f>IF(N572="zákl. přenesená",J572,0)</f>
        <v>0</v>
      </c>
      <c r="BH572" s="139">
        <f>IF(N572="sníž. přenesená",J572,0)</f>
        <v>0</v>
      </c>
      <c r="BI572" s="139">
        <f>IF(N572="nulová",J572,0)</f>
        <v>0</v>
      </c>
      <c r="BJ572" s="17" t="s">
        <v>85</v>
      </c>
      <c r="BK572" s="139">
        <f>ROUND(I572*H572,2)</f>
        <v>0</v>
      </c>
      <c r="BL572" s="17" t="s">
        <v>245</v>
      </c>
      <c r="BM572" s="138" t="s">
        <v>919</v>
      </c>
    </row>
    <row r="573" spans="2:65" s="12" customFormat="1">
      <c r="B573" s="144"/>
      <c r="D573" s="145" t="s">
        <v>164</v>
      </c>
      <c r="F573" s="147" t="s">
        <v>916</v>
      </c>
      <c r="H573" s="148">
        <v>300.41399999999999</v>
      </c>
      <c r="I573" s="149"/>
      <c r="L573" s="144"/>
      <c r="M573" s="150"/>
      <c r="T573" s="151"/>
      <c r="AT573" s="146" t="s">
        <v>164</v>
      </c>
      <c r="AU573" s="146" t="s">
        <v>85</v>
      </c>
      <c r="AV573" s="12" t="s">
        <v>85</v>
      </c>
      <c r="AW573" s="12" t="s">
        <v>4</v>
      </c>
      <c r="AX573" s="12" t="s">
        <v>80</v>
      </c>
      <c r="AY573" s="146" t="s">
        <v>153</v>
      </c>
    </row>
    <row r="574" spans="2:65" s="1" customFormat="1" ht="22.15" customHeight="1">
      <c r="B574" s="32"/>
      <c r="C574" s="127" t="s">
        <v>920</v>
      </c>
      <c r="D574" s="127" t="s">
        <v>155</v>
      </c>
      <c r="E574" s="128" t="s">
        <v>921</v>
      </c>
      <c r="F574" s="129" t="s">
        <v>922</v>
      </c>
      <c r="G574" s="130" t="s">
        <v>202</v>
      </c>
      <c r="H574" s="131">
        <v>29.1</v>
      </c>
      <c r="I574" s="132"/>
      <c r="J574" s="133">
        <f>ROUND(I574*H574,2)</f>
        <v>0</v>
      </c>
      <c r="K574" s="129" t="s">
        <v>159</v>
      </c>
      <c r="L574" s="32"/>
      <c r="M574" s="134" t="s">
        <v>19</v>
      </c>
      <c r="N574" s="135" t="s">
        <v>44</v>
      </c>
      <c r="P574" s="136">
        <f>O574*H574</f>
        <v>0</v>
      </c>
      <c r="Q574" s="136">
        <v>6.0600000000000003E-3</v>
      </c>
      <c r="R574" s="136">
        <f>Q574*H574</f>
        <v>0.17634600000000003</v>
      </c>
      <c r="S574" s="136">
        <v>0</v>
      </c>
      <c r="T574" s="137">
        <f>S574*H574</f>
        <v>0</v>
      </c>
      <c r="AR574" s="138" t="s">
        <v>245</v>
      </c>
      <c r="AT574" s="138" t="s">
        <v>155</v>
      </c>
      <c r="AU574" s="138" t="s">
        <v>85</v>
      </c>
      <c r="AY574" s="17" t="s">
        <v>153</v>
      </c>
      <c r="BE574" s="139">
        <f>IF(N574="základní",J574,0)</f>
        <v>0</v>
      </c>
      <c r="BF574" s="139">
        <f>IF(N574="snížená",J574,0)</f>
        <v>0</v>
      </c>
      <c r="BG574" s="139">
        <f>IF(N574="zákl. přenesená",J574,0)</f>
        <v>0</v>
      </c>
      <c r="BH574" s="139">
        <f>IF(N574="sníž. přenesená",J574,0)</f>
        <v>0</v>
      </c>
      <c r="BI574" s="139">
        <f>IF(N574="nulová",J574,0)</f>
        <v>0</v>
      </c>
      <c r="BJ574" s="17" t="s">
        <v>85</v>
      </c>
      <c r="BK574" s="139">
        <f>ROUND(I574*H574,2)</f>
        <v>0</v>
      </c>
      <c r="BL574" s="17" t="s">
        <v>245</v>
      </c>
      <c r="BM574" s="138" t="s">
        <v>923</v>
      </c>
    </row>
    <row r="575" spans="2:65" s="1" customFormat="1" hidden="1">
      <c r="B575" s="32"/>
      <c r="D575" s="140" t="s">
        <v>162</v>
      </c>
      <c r="F575" s="141" t="s">
        <v>924</v>
      </c>
      <c r="I575" s="142"/>
      <c r="L575" s="32"/>
      <c r="M575" s="143"/>
      <c r="T575" s="53"/>
      <c r="AT575" s="17" t="s">
        <v>162</v>
      </c>
      <c r="AU575" s="17" t="s">
        <v>85</v>
      </c>
    </row>
    <row r="576" spans="2:65" s="12" customFormat="1">
      <c r="B576" s="144"/>
      <c r="D576" s="145" t="s">
        <v>164</v>
      </c>
      <c r="E576" s="146" t="s">
        <v>19</v>
      </c>
      <c r="F576" s="147" t="s">
        <v>567</v>
      </c>
      <c r="H576" s="148">
        <v>29.1</v>
      </c>
      <c r="I576" s="149"/>
      <c r="L576" s="144"/>
      <c r="M576" s="150"/>
      <c r="T576" s="151"/>
      <c r="AT576" s="146" t="s">
        <v>164</v>
      </c>
      <c r="AU576" s="146" t="s">
        <v>85</v>
      </c>
      <c r="AV576" s="12" t="s">
        <v>85</v>
      </c>
      <c r="AW576" s="12" t="s">
        <v>33</v>
      </c>
      <c r="AX576" s="12" t="s">
        <v>80</v>
      </c>
      <c r="AY576" s="146" t="s">
        <v>153</v>
      </c>
    </row>
    <row r="577" spans="2:65" s="1" customFormat="1" ht="14.45" customHeight="1">
      <c r="B577" s="32"/>
      <c r="C577" s="165" t="s">
        <v>925</v>
      </c>
      <c r="D577" s="165" t="s">
        <v>267</v>
      </c>
      <c r="E577" s="166" t="s">
        <v>926</v>
      </c>
      <c r="F577" s="167" t="s">
        <v>927</v>
      </c>
      <c r="G577" s="168" t="s">
        <v>202</v>
      </c>
      <c r="H577" s="169">
        <v>30.555</v>
      </c>
      <c r="I577" s="170"/>
      <c r="J577" s="171">
        <f>ROUND(I577*H577,2)</f>
        <v>0</v>
      </c>
      <c r="K577" s="167" t="s">
        <v>159</v>
      </c>
      <c r="L577" s="172"/>
      <c r="M577" s="173" t="s">
        <v>19</v>
      </c>
      <c r="N577" s="174" t="s">
        <v>44</v>
      </c>
      <c r="P577" s="136">
        <f>O577*H577</f>
        <v>0</v>
      </c>
      <c r="Q577" s="136">
        <v>8.4999999999999995E-4</v>
      </c>
      <c r="R577" s="136">
        <f>Q577*H577</f>
        <v>2.5971749999999998E-2</v>
      </c>
      <c r="S577" s="136">
        <v>0</v>
      </c>
      <c r="T577" s="137">
        <f>S577*H577</f>
        <v>0</v>
      </c>
      <c r="AR577" s="138" t="s">
        <v>270</v>
      </c>
      <c r="AT577" s="138" t="s">
        <v>267</v>
      </c>
      <c r="AU577" s="138" t="s">
        <v>85</v>
      </c>
      <c r="AY577" s="17" t="s">
        <v>153</v>
      </c>
      <c r="BE577" s="139">
        <f>IF(N577="základní",J577,0)</f>
        <v>0</v>
      </c>
      <c r="BF577" s="139">
        <f>IF(N577="snížená",J577,0)</f>
        <v>0</v>
      </c>
      <c r="BG577" s="139">
        <f>IF(N577="zákl. přenesená",J577,0)</f>
        <v>0</v>
      </c>
      <c r="BH577" s="139">
        <f>IF(N577="sníž. přenesená",J577,0)</f>
        <v>0</v>
      </c>
      <c r="BI577" s="139">
        <f>IF(N577="nulová",J577,0)</f>
        <v>0</v>
      </c>
      <c r="BJ577" s="17" t="s">
        <v>85</v>
      </c>
      <c r="BK577" s="139">
        <f>ROUND(I577*H577,2)</f>
        <v>0</v>
      </c>
      <c r="BL577" s="17" t="s">
        <v>245</v>
      </c>
      <c r="BM577" s="138" t="s">
        <v>928</v>
      </c>
    </row>
    <row r="578" spans="2:65" s="12" customFormat="1">
      <c r="B578" s="144"/>
      <c r="D578" s="145" t="s">
        <v>164</v>
      </c>
      <c r="F578" s="147" t="s">
        <v>929</v>
      </c>
      <c r="H578" s="148">
        <v>30.555</v>
      </c>
      <c r="I578" s="149"/>
      <c r="L578" s="144"/>
      <c r="M578" s="150"/>
      <c r="T578" s="151"/>
      <c r="AT578" s="146" t="s">
        <v>164</v>
      </c>
      <c r="AU578" s="146" t="s">
        <v>85</v>
      </c>
      <c r="AV578" s="12" t="s">
        <v>85</v>
      </c>
      <c r="AW578" s="12" t="s">
        <v>4</v>
      </c>
      <c r="AX578" s="12" t="s">
        <v>80</v>
      </c>
      <c r="AY578" s="146" t="s">
        <v>153</v>
      </c>
    </row>
    <row r="579" spans="2:65" s="1" customFormat="1" ht="22.15" customHeight="1">
      <c r="B579" s="32"/>
      <c r="C579" s="127" t="s">
        <v>930</v>
      </c>
      <c r="D579" s="127" t="s">
        <v>155</v>
      </c>
      <c r="E579" s="128" t="s">
        <v>931</v>
      </c>
      <c r="F579" s="129" t="s">
        <v>932</v>
      </c>
      <c r="G579" s="130" t="s">
        <v>202</v>
      </c>
      <c r="H579" s="131">
        <v>7.625</v>
      </c>
      <c r="I579" s="132"/>
      <c r="J579" s="133">
        <f>ROUND(I579*H579,2)</f>
        <v>0</v>
      </c>
      <c r="K579" s="129" t="s">
        <v>159</v>
      </c>
      <c r="L579" s="32"/>
      <c r="M579" s="134" t="s">
        <v>19</v>
      </c>
      <c r="N579" s="135" t="s">
        <v>44</v>
      </c>
      <c r="P579" s="136">
        <f>O579*H579</f>
        <v>0</v>
      </c>
      <c r="Q579" s="136">
        <v>0</v>
      </c>
      <c r="R579" s="136">
        <f>Q579*H579</f>
        <v>0</v>
      </c>
      <c r="S579" s="136">
        <v>0</v>
      </c>
      <c r="T579" s="137">
        <f>S579*H579</f>
        <v>0</v>
      </c>
      <c r="AR579" s="138" t="s">
        <v>245</v>
      </c>
      <c r="AT579" s="138" t="s">
        <v>155</v>
      </c>
      <c r="AU579" s="138" t="s">
        <v>85</v>
      </c>
      <c r="AY579" s="17" t="s">
        <v>153</v>
      </c>
      <c r="BE579" s="139">
        <f>IF(N579="základní",J579,0)</f>
        <v>0</v>
      </c>
      <c r="BF579" s="139">
        <f>IF(N579="snížená",J579,0)</f>
        <v>0</v>
      </c>
      <c r="BG579" s="139">
        <f>IF(N579="zákl. přenesená",J579,0)</f>
        <v>0</v>
      </c>
      <c r="BH579" s="139">
        <f>IF(N579="sníž. přenesená",J579,0)</f>
        <v>0</v>
      </c>
      <c r="BI579" s="139">
        <f>IF(N579="nulová",J579,0)</f>
        <v>0</v>
      </c>
      <c r="BJ579" s="17" t="s">
        <v>85</v>
      </c>
      <c r="BK579" s="139">
        <f>ROUND(I579*H579,2)</f>
        <v>0</v>
      </c>
      <c r="BL579" s="17" t="s">
        <v>245</v>
      </c>
      <c r="BM579" s="138" t="s">
        <v>933</v>
      </c>
    </row>
    <row r="580" spans="2:65" s="1" customFormat="1" hidden="1">
      <c r="B580" s="32"/>
      <c r="D580" s="140" t="s">
        <v>162</v>
      </c>
      <c r="F580" s="141" t="s">
        <v>934</v>
      </c>
      <c r="I580" s="142"/>
      <c r="L580" s="32"/>
      <c r="M580" s="143"/>
      <c r="T580" s="53"/>
      <c r="AT580" s="17" t="s">
        <v>162</v>
      </c>
      <c r="AU580" s="17" t="s">
        <v>85</v>
      </c>
    </row>
    <row r="581" spans="2:65" s="12" customFormat="1">
      <c r="B581" s="144"/>
      <c r="D581" s="145" t="s">
        <v>164</v>
      </c>
      <c r="E581" s="146" t="s">
        <v>19</v>
      </c>
      <c r="F581" s="147" t="s">
        <v>935</v>
      </c>
      <c r="H581" s="148">
        <v>7.625</v>
      </c>
      <c r="I581" s="149"/>
      <c r="L581" s="144"/>
      <c r="M581" s="150"/>
      <c r="T581" s="151"/>
      <c r="AT581" s="146" t="s">
        <v>164</v>
      </c>
      <c r="AU581" s="146" t="s">
        <v>85</v>
      </c>
      <c r="AV581" s="12" t="s">
        <v>85</v>
      </c>
      <c r="AW581" s="12" t="s">
        <v>33</v>
      </c>
      <c r="AX581" s="12" t="s">
        <v>80</v>
      </c>
      <c r="AY581" s="146" t="s">
        <v>153</v>
      </c>
    </row>
    <row r="582" spans="2:65" s="1" customFormat="1" ht="14.45" customHeight="1">
      <c r="B582" s="32"/>
      <c r="C582" s="165" t="s">
        <v>936</v>
      </c>
      <c r="D582" s="165" t="s">
        <v>267</v>
      </c>
      <c r="E582" s="166" t="s">
        <v>937</v>
      </c>
      <c r="F582" s="167" t="s">
        <v>938</v>
      </c>
      <c r="G582" s="168" t="s">
        <v>202</v>
      </c>
      <c r="H582" s="169">
        <v>8.0060000000000002</v>
      </c>
      <c r="I582" s="170"/>
      <c r="J582" s="171">
        <f>ROUND(I582*H582,2)</f>
        <v>0</v>
      </c>
      <c r="K582" s="167" t="s">
        <v>159</v>
      </c>
      <c r="L582" s="172"/>
      <c r="M582" s="173" t="s">
        <v>19</v>
      </c>
      <c r="N582" s="174" t="s">
        <v>44</v>
      </c>
      <c r="P582" s="136">
        <f>O582*H582</f>
        <v>0</v>
      </c>
      <c r="Q582" s="136">
        <v>6.0000000000000001E-3</v>
      </c>
      <c r="R582" s="136">
        <f>Q582*H582</f>
        <v>4.8036000000000002E-2</v>
      </c>
      <c r="S582" s="136">
        <v>0</v>
      </c>
      <c r="T582" s="137">
        <f>S582*H582</f>
        <v>0</v>
      </c>
      <c r="AR582" s="138" t="s">
        <v>270</v>
      </c>
      <c r="AT582" s="138" t="s">
        <v>267</v>
      </c>
      <c r="AU582" s="138" t="s">
        <v>85</v>
      </c>
      <c r="AY582" s="17" t="s">
        <v>153</v>
      </c>
      <c r="BE582" s="139">
        <f>IF(N582="základní",J582,0)</f>
        <v>0</v>
      </c>
      <c r="BF582" s="139">
        <f>IF(N582="snížená",J582,0)</f>
        <v>0</v>
      </c>
      <c r="BG582" s="139">
        <f>IF(N582="zákl. přenesená",J582,0)</f>
        <v>0</v>
      </c>
      <c r="BH582" s="139">
        <f>IF(N582="sníž. přenesená",J582,0)</f>
        <v>0</v>
      </c>
      <c r="BI582" s="139">
        <f>IF(N582="nulová",J582,0)</f>
        <v>0</v>
      </c>
      <c r="BJ582" s="17" t="s">
        <v>85</v>
      </c>
      <c r="BK582" s="139">
        <f>ROUND(I582*H582,2)</f>
        <v>0</v>
      </c>
      <c r="BL582" s="17" t="s">
        <v>245</v>
      </c>
      <c r="BM582" s="138" t="s">
        <v>939</v>
      </c>
    </row>
    <row r="583" spans="2:65" s="12" customFormat="1">
      <c r="B583" s="144"/>
      <c r="D583" s="145" t="s">
        <v>164</v>
      </c>
      <c r="F583" s="147" t="s">
        <v>940</v>
      </c>
      <c r="H583" s="148">
        <v>8.0060000000000002</v>
      </c>
      <c r="I583" s="149"/>
      <c r="L583" s="144"/>
      <c r="M583" s="150"/>
      <c r="T583" s="151"/>
      <c r="AT583" s="146" t="s">
        <v>164</v>
      </c>
      <c r="AU583" s="146" t="s">
        <v>85</v>
      </c>
      <c r="AV583" s="12" t="s">
        <v>85</v>
      </c>
      <c r="AW583" s="12" t="s">
        <v>4</v>
      </c>
      <c r="AX583" s="12" t="s">
        <v>80</v>
      </c>
      <c r="AY583" s="146" t="s">
        <v>153</v>
      </c>
    </row>
    <row r="584" spans="2:65" s="1" customFormat="1" ht="22.15" customHeight="1">
      <c r="B584" s="32"/>
      <c r="C584" s="127" t="s">
        <v>941</v>
      </c>
      <c r="D584" s="127" t="s">
        <v>155</v>
      </c>
      <c r="E584" s="128" t="s">
        <v>942</v>
      </c>
      <c r="F584" s="129" t="s">
        <v>943</v>
      </c>
      <c r="G584" s="130" t="s">
        <v>202</v>
      </c>
      <c r="H584" s="131">
        <v>125.568</v>
      </c>
      <c r="I584" s="132"/>
      <c r="J584" s="133">
        <f>ROUND(I584*H584,2)</f>
        <v>0</v>
      </c>
      <c r="K584" s="129" t="s">
        <v>159</v>
      </c>
      <c r="L584" s="32"/>
      <c r="M584" s="134" t="s">
        <v>19</v>
      </c>
      <c r="N584" s="135" t="s">
        <v>44</v>
      </c>
      <c r="P584" s="136">
        <f>O584*H584</f>
        <v>0</v>
      </c>
      <c r="Q584" s="136">
        <v>0</v>
      </c>
      <c r="R584" s="136">
        <f>Q584*H584</f>
        <v>0</v>
      </c>
      <c r="S584" s="136">
        <v>0</v>
      </c>
      <c r="T584" s="137">
        <f>S584*H584</f>
        <v>0</v>
      </c>
      <c r="AR584" s="138" t="s">
        <v>245</v>
      </c>
      <c r="AT584" s="138" t="s">
        <v>155</v>
      </c>
      <c r="AU584" s="138" t="s">
        <v>85</v>
      </c>
      <c r="AY584" s="17" t="s">
        <v>153</v>
      </c>
      <c r="BE584" s="139">
        <f>IF(N584="základní",J584,0)</f>
        <v>0</v>
      </c>
      <c r="BF584" s="139">
        <f>IF(N584="snížená",J584,0)</f>
        <v>0</v>
      </c>
      <c r="BG584" s="139">
        <f>IF(N584="zákl. přenesená",J584,0)</f>
        <v>0</v>
      </c>
      <c r="BH584" s="139">
        <f>IF(N584="sníž. přenesená",J584,0)</f>
        <v>0</v>
      </c>
      <c r="BI584" s="139">
        <f>IF(N584="nulová",J584,0)</f>
        <v>0</v>
      </c>
      <c r="BJ584" s="17" t="s">
        <v>85</v>
      </c>
      <c r="BK584" s="139">
        <f>ROUND(I584*H584,2)</f>
        <v>0</v>
      </c>
      <c r="BL584" s="17" t="s">
        <v>245</v>
      </c>
      <c r="BM584" s="138" t="s">
        <v>944</v>
      </c>
    </row>
    <row r="585" spans="2:65" s="1" customFormat="1" hidden="1">
      <c r="B585" s="32"/>
      <c r="D585" s="140" t="s">
        <v>162</v>
      </c>
      <c r="F585" s="141" t="s">
        <v>945</v>
      </c>
      <c r="I585" s="142"/>
      <c r="L585" s="32"/>
      <c r="M585" s="143"/>
      <c r="T585" s="53"/>
      <c r="AT585" s="17" t="s">
        <v>162</v>
      </c>
      <c r="AU585" s="17" t="s">
        <v>85</v>
      </c>
    </row>
    <row r="586" spans="2:65" s="12" customFormat="1">
      <c r="B586" s="144"/>
      <c r="D586" s="145" t="s">
        <v>164</v>
      </c>
      <c r="E586" s="146" t="s">
        <v>19</v>
      </c>
      <c r="F586" s="147" t="s">
        <v>946</v>
      </c>
      <c r="H586" s="148">
        <v>125.568</v>
      </c>
      <c r="I586" s="149"/>
      <c r="L586" s="144"/>
      <c r="M586" s="150"/>
      <c r="T586" s="151"/>
      <c r="AT586" s="146" t="s">
        <v>164</v>
      </c>
      <c r="AU586" s="146" t="s">
        <v>85</v>
      </c>
      <c r="AV586" s="12" t="s">
        <v>85</v>
      </c>
      <c r="AW586" s="12" t="s">
        <v>33</v>
      </c>
      <c r="AX586" s="12" t="s">
        <v>80</v>
      </c>
      <c r="AY586" s="146" t="s">
        <v>153</v>
      </c>
    </row>
    <row r="587" spans="2:65" s="1" customFormat="1" ht="22.15" customHeight="1">
      <c r="B587" s="32"/>
      <c r="C587" s="127" t="s">
        <v>947</v>
      </c>
      <c r="D587" s="127" t="s">
        <v>155</v>
      </c>
      <c r="E587" s="128" t="s">
        <v>948</v>
      </c>
      <c r="F587" s="129" t="s">
        <v>949</v>
      </c>
      <c r="G587" s="130" t="s">
        <v>202</v>
      </c>
      <c r="H587" s="131">
        <v>125.57</v>
      </c>
      <c r="I587" s="132"/>
      <c r="J587" s="133">
        <f>ROUND(I587*H587,2)</f>
        <v>0</v>
      </c>
      <c r="K587" s="129" t="s">
        <v>159</v>
      </c>
      <c r="L587" s="32"/>
      <c r="M587" s="134" t="s">
        <v>19</v>
      </c>
      <c r="N587" s="135" t="s">
        <v>44</v>
      </c>
      <c r="P587" s="136">
        <f>O587*H587</f>
        <v>0</v>
      </c>
      <c r="Q587" s="136">
        <v>0</v>
      </c>
      <c r="R587" s="136">
        <f>Q587*H587</f>
        <v>0</v>
      </c>
      <c r="S587" s="136">
        <v>0</v>
      </c>
      <c r="T587" s="137">
        <f>S587*H587</f>
        <v>0</v>
      </c>
      <c r="AR587" s="138" t="s">
        <v>245</v>
      </c>
      <c r="AT587" s="138" t="s">
        <v>155</v>
      </c>
      <c r="AU587" s="138" t="s">
        <v>85</v>
      </c>
      <c r="AY587" s="17" t="s">
        <v>153</v>
      </c>
      <c r="BE587" s="139">
        <f>IF(N587="základní",J587,0)</f>
        <v>0</v>
      </c>
      <c r="BF587" s="139">
        <f>IF(N587="snížená",J587,0)</f>
        <v>0</v>
      </c>
      <c r="BG587" s="139">
        <f>IF(N587="zákl. přenesená",J587,0)</f>
        <v>0</v>
      </c>
      <c r="BH587" s="139">
        <f>IF(N587="sníž. přenesená",J587,0)</f>
        <v>0</v>
      </c>
      <c r="BI587" s="139">
        <f>IF(N587="nulová",J587,0)</f>
        <v>0</v>
      </c>
      <c r="BJ587" s="17" t="s">
        <v>85</v>
      </c>
      <c r="BK587" s="139">
        <f>ROUND(I587*H587,2)</f>
        <v>0</v>
      </c>
      <c r="BL587" s="17" t="s">
        <v>245</v>
      </c>
      <c r="BM587" s="138" t="s">
        <v>950</v>
      </c>
    </row>
    <row r="588" spans="2:65" s="1" customFormat="1" hidden="1">
      <c r="B588" s="32"/>
      <c r="D588" s="140" t="s">
        <v>162</v>
      </c>
      <c r="F588" s="141" t="s">
        <v>951</v>
      </c>
      <c r="I588" s="142"/>
      <c r="L588" s="32"/>
      <c r="M588" s="143"/>
      <c r="T588" s="53"/>
      <c r="AT588" s="17" t="s">
        <v>162</v>
      </c>
      <c r="AU588" s="17" t="s">
        <v>85</v>
      </c>
    </row>
    <row r="589" spans="2:65" s="1" customFormat="1" ht="14.45" customHeight="1">
      <c r="B589" s="32"/>
      <c r="C589" s="165" t="s">
        <v>952</v>
      </c>
      <c r="D589" s="165" t="s">
        <v>267</v>
      </c>
      <c r="E589" s="166" t="s">
        <v>953</v>
      </c>
      <c r="F589" s="167" t="s">
        <v>954</v>
      </c>
      <c r="G589" s="168" t="s">
        <v>202</v>
      </c>
      <c r="H589" s="169">
        <v>128.08099999999999</v>
      </c>
      <c r="I589" s="170"/>
      <c r="J589" s="171">
        <f>ROUND(I589*H589,2)</f>
        <v>0</v>
      </c>
      <c r="K589" s="167" t="s">
        <v>159</v>
      </c>
      <c r="L589" s="172"/>
      <c r="M589" s="173" t="s">
        <v>19</v>
      </c>
      <c r="N589" s="174" t="s">
        <v>44</v>
      </c>
      <c r="P589" s="136">
        <f>O589*H589</f>
        <v>0</v>
      </c>
      <c r="Q589" s="136">
        <v>5.0000000000000001E-3</v>
      </c>
      <c r="R589" s="136">
        <f>Q589*H589</f>
        <v>0.640405</v>
      </c>
      <c r="S589" s="136">
        <v>0</v>
      </c>
      <c r="T589" s="137">
        <f>S589*H589</f>
        <v>0</v>
      </c>
      <c r="AR589" s="138" t="s">
        <v>270</v>
      </c>
      <c r="AT589" s="138" t="s">
        <v>267</v>
      </c>
      <c r="AU589" s="138" t="s">
        <v>85</v>
      </c>
      <c r="AY589" s="17" t="s">
        <v>153</v>
      </c>
      <c r="BE589" s="139">
        <f>IF(N589="základní",J589,0)</f>
        <v>0</v>
      </c>
      <c r="BF589" s="139">
        <f>IF(N589="snížená",J589,0)</f>
        <v>0</v>
      </c>
      <c r="BG589" s="139">
        <f>IF(N589="zákl. přenesená",J589,0)</f>
        <v>0</v>
      </c>
      <c r="BH589" s="139">
        <f>IF(N589="sníž. přenesená",J589,0)</f>
        <v>0</v>
      </c>
      <c r="BI589" s="139">
        <f>IF(N589="nulová",J589,0)</f>
        <v>0</v>
      </c>
      <c r="BJ589" s="17" t="s">
        <v>85</v>
      </c>
      <c r="BK589" s="139">
        <f>ROUND(I589*H589,2)</f>
        <v>0</v>
      </c>
      <c r="BL589" s="17" t="s">
        <v>245</v>
      </c>
      <c r="BM589" s="138" t="s">
        <v>955</v>
      </c>
    </row>
    <row r="590" spans="2:65" s="12" customFormat="1">
      <c r="B590" s="144"/>
      <c r="D590" s="145" t="s">
        <v>164</v>
      </c>
      <c r="F590" s="147" t="s">
        <v>956</v>
      </c>
      <c r="H590" s="148">
        <v>128.08099999999999</v>
      </c>
      <c r="I590" s="149"/>
      <c r="L590" s="144"/>
      <c r="M590" s="150"/>
      <c r="T590" s="151"/>
      <c r="AT590" s="146" t="s">
        <v>164</v>
      </c>
      <c r="AU590" s="146" t="s">
        <v>85</v>
      </c>
      <c r="AV590" s="12" t="s">
        <v>85</v>
      </c>
      <c r="AW590" s="12" t="s">
        <v>4</v>
      </c>
      <c r="AX590" s="12" t="s">
        <v>80</v>
      </c>
      <c r="AY590" s="146" t="s">
        <v>153</v>
      </c>
    </row>
    <row r="591" spans="2:65" s="1" customFormat="1" ht="14.45" customHeight="1">
      <c r="B591" s="32"/>
      <c r="C591" s="165" t="s">
        <v>957</v>
      </c>
      <c r="D591" s="165" t="s">
        <v>267</v>
      </c>
      <c r="E591" s="166" t="s">
        <v>958</v>
      </c>
      <c r="F591" s="167" t="s">
        <v>959</v>
      </c>
      <c r="G591" s="168" t="s">
        <v>202</v>
      </c>
      <c r="H591" s="169">
        <v>128.08099999999999</v>
      </c>
      <c r="I591" s="170"/>
      <c r="J591" s="171">
        <f>ROUND(I591*H591,2)</f>
        <v>0</v>
      </c>
      <c r="K591" s="167" t="s">
        <v>159</v>
      </c>
      <c r="L591" s="172"/>
      <c r="M591" s="173" t="s">
        <v>19</v>
      </c>
      <c r="N591" s="174" t="s">
        <v>44</v>
      </c>
      <c r="P591" s="136">
        <f>O591*H591</f>
        <v>0</v>
      </c>
      <c r="Q591" s="136">
        <v>0.01</v>
      </c>
      <c r="R591" s="136">
        <f>Q591*H591</f>
        <v>1.28081</v>
      </c>
      <c r="S591" s="136">
        <v>0</v>
      </c>
      <c r="T591" s="137">
        <f>S591*H591</f>
        <v>0</v>
      </c>
      <c r="AR591" s="138" t="s">
        <v>270</v>
      </c>
      <c r="AT591" s="138" t="s">
        <v>267</v>
      </c>
      <c r="AU591" s="138" t="s">
        <v>85</v>
      </c>
      <c r="AY591" s="17" t="s">
        <v>153</v>
      </c>
      <c r="BE591" s="139">
        <f>IF(N591="základní",J591,0)</f>
        <v>0</v>
      </c>
      <c r="BF591" s="139">
        <f>IF(N591="snížená",J591,0)</f>
        <v>0</v>
      </c>
      <c r="BG591" s="139">
        <f>IF(N591="zákl. přenesená",J591,0)</f>
        <v>0</v>
      </c>
      <c r="BH591" s="139">
        <f>IF(N591="sníž. přenesená",J591,0)</f>
        <v>0</v>
      </c>
      <c r="BI591" s="139">
        <f>IF(N591="nulová",J591,0)</f>
        <v>0</v>
      </c>
      <c r="BJ591" s="17" t="s">
        <v>85</v>
      </c>
      <c r="BK591" s="139">
        <f>ROUND(I591*H591,2)</f>
        <v>0</v>
      </c>
      <c r="BL591" s="17" t="s">
        <v>245</v>
      </c>
      <c r="BM591" s="138" t="s">
        <v>960</v>
      </c>
    </row>
    <row r="592" spans="2:65" s="12" customFormat="1">
      <c r="B592" s="144"/>
      <c r="D592" s="145" t="s">
        <v>164</v>
      </c>
      <c r="F592" s="147" t="s">
        <v>956</v>
      </c>
      <c r="H592" s="148">
        <v>128.08099999999999</v>
      </c>
      <c r="I592" s="149"/>
      <c r="L592" s="144"/>
      <c r="M592" s="150"/>
      <c r="T592" s="151"/>
      <c r="AT592" s="146" t="s">
        <v>164</v>
      </c>
      <c r="AU592" s="146" t="s">
        <v>85</v>
      </c>
      <c r="AV592" s="12" t="s">
        <v>85</v>
      </c>
      <c r="AW592" s="12" t="s">
        <v>4</v>
      </c>
      <c r="AX592" s="12" t="s">
        <v>80</v>
      </c>
      <c r="AY592" s="146" t="s">
        <v>153</v>
      </c>
    </row>
    <row r="593" spans="2:65" s="1" customFormat="1" ht="22.15" customHeight="1">
      <c r="B593" s="32"/>
      <c r="C593" s="127" t="s">
        <v>961</v>
      </c>
      <c r="D593" s="127" t="s">
        <v>155</v>
      </c>
      <c r="E593" s="128" t="s">
        <v>962</v>
      </c>
      <c r="F593" s="129" t="s">
        <v>963</v>
      </c>
      <c r="G593" s="130" t="s">
        <v>202</v>
      </c>
      <c r="H593" s="131">
        <v>230.97</v>
      </c>
      <c r="I593" s="132"/>
      <c r="J593" s="133">
        <f>ROUND(I593*H593,2)</f>
        <v>0</v>
      </c>
      <c r="K593" s="129" t="s">
        <v>159</v>
      </c>
      <c r="L593" s="32"/>
      <c r="M593" s="134" t="s">
        <v>19</v>
      </c>
      <c r="N593" s="135" t="s">
        <v>44</v>
      </c>
      <c r="P593" s="136">
        <f>O593*H593</f>
        <v>0</v>
      </c>
      <c r="Q593" s="136">
        <v>1.0000000000000001E-5</v>
      </c>
      <c r="R593" s="136">
        <f>Q593*H593</f>
        <v>2.3097E-3</v>
      </c>
      <c r="S593" s="136">
        <v>0</v>
      </c>
      <c r="T593" s="137">
        <f>S593*H593</f>
        <v>0</v>
      </c>
      <c r="AR593" s="138" t="s">
        <v>245</v>
      </c>
      <c r="AT593" s="138" t="s">
        <v>155</v>
      </c>
      <c r="AU593" s="138" t="s">
        <v>85</v>
      </c>
      <c r="AY593" s="17" t="s">
        <v>153</v>
      </c>
      <c r="BE593" s="139">
        <f>IF(N593="základní",J593,0)</f>
        <v>0</v>
      </c>
      <c r="BF593" s="139">
        <f>IF(N593="snížená",J593,0)</f>
        <v>0</v>
      </c>
      <c r="BG593" s="139">
        <f>IF(N593="zákl. přenesená",J593,0)</f>
        <v>0</v>
      </c>
      <c r="BH593" s="139">
        <f>IF(N593="sníž. přenesená",J593,0)</f>
        <v>0</v>
      </c>
      <c r="BI593" s="139">
        <f>IF(N593="nulová",J593,0)</f>
        <v>0</v>
      </c>
      <c r="BJ593" s="17" t="s">
        <v>85</v>
      </c>
      <c r="BK593" s="139">
        <f>ROUND(I593*H593,2)</f>
        <v>0</v>
      </c>
      <c r="BL593" s="17" t="s">
        <v>245</v>
      </c>
      <c r="BM593" s="138" t="s">
        <v>964</v>
      </c>
    </row>
    <row r="594" spans="2:65" s="1" customFormat="1" hidden="1">
      <c r="B594" s="32"/>
      <c r="D594" s="140" t="s">
        <v>162</v>
      </c>
      <c r="F594" s="141" t="s">
        <v>965</v>
      </c>
      <c r="I594" s="142"/>
      <c r="L594" s="32"/>
      <c r="M594" s="143"/>
      <c r="T594" s="53"/>
      <c r="AT594" s="17" t="s">
        <v>162</v>
      </c>
      <c r="AU594" s="17" t="s">
        <v>85</v>
      </c>
    </row>
    <row r="595" spans="2:65" s="1" customFormat="1" ht="14.45" customHeight="1">
      <c r="B595" s="32"/>
      <c r="C595" s="165" t="s">
        <v>966</v>
      </c>
      <c r="D595" s="165" t="s">
        <v>267</v>
      </c>
      <c r="E595" s="166" t="s">
        <v>967</v>
      </c>
      <c r="F595" s="167" t="s">
        <v>968</v>
      </c>
      <c r="G595" s="168" t="s">
        <v>202</v>
      </c>
      <c r="H595" s="169">
        <v>269.19600000000003</v>
      </c>
      <c r="I595" s="170"/>
      <c r="J595" s="171">
        <f>ROUND(I595*H595,2)</f>
        <v>0</v>
      </c>
      <c r="K595" s="167" t="s">
        <v>159</v>
      </c>
      <c r="L595" s="172"/>
      <c r="M595" s="173" t="s">
        <v>19</v>
      </c>
      <c r="N595" s="174" t="s">
        <v>44</v>
      </c>
      <c r="P595" s="136">
        <f>O595*H595</f>
        <v>0</v>
      </c>
      <c r="Q595" s="136">
        <v>1.3999999999999999E-4</v>
      </c>
      <c r="R595" s="136">
        <f>Q595*H595</f>
        <v>3.7687440000000003E-2</v>
      </c>
      <c r="S595" s="136">
        <v>0</v>
      </c>
      <c r="T595" s="137">
        <f>S595*H595</f>
        <v>0</v>
      </c>
      <c r="AR595" s="138" t="s">
        <v>270</v>
      </c>
      <c r="AT595" s="138" t="s">
        <v>267</v>
      </c>
      <c r="AU595" s="138" t="s">
        <v>85</v>
      </c>
      <c r="AY595" s="17" t="s">
        <v>153</v>
      </c>
      <c r="BE595" s="139">
        <f>IF(N595="základní",J595,0)</f>
        <v>0</v>
      </c>
      <c r="BF595" s="139">
        <f>IF(N595="snížená",J595,0)</f>
        <v>0</v>
      </c>
      <c r="BG595" s="139">
        <f>IF(N595="zákl. přenesená",J595,0)</f>
        <v>0</v>
      </c>
      <c r="BH595" s="139">
        <f>IF(N595="sníž. přenesená",J595,0)</f>
        <v>0</v>
      </c>
      <c r="BI595" s="139">
        <f>IF(N595="nulová",J595,0)</f>
        <v>0</v>
      </c>
      <c r="BJ595" s="17" t="s">
        <v>85</v>
      </c>
      <c r="BK595" s="139">
        <f>ROUND(I595*H595,2)</f>
        <v>0</v>
      </c>
      <c r="BL595" s="17" t="s">
        <v>245</v>
      </c>
      <c r="BM595" s="138" t="s">
        <v>969</v>
      </c>
    </row>
    <row r="596" spans="2:65" s="12" customFormat="1">
      <c r="B596" s="144"/>
      <c r="D596" s="145" t="s">
        <v>164</v>
      </c>
      <c r="F596" s="147" t="s">
        <v>970</v>
      </c>
      <c r="H596" s="148">
        <v>269.19600000000003</v>
      </c>
      <c r="I596" s="149"/>
      <c r="L596" s="144"/>
      <c r="M596" s="150"/>
      <c r="T596" s="151"/>
      <c r="AT596" s="146" t="s">
        <v>164</v>
      </c>
      <c r="AU596" s="146" t="s">
        <v>85</v>
      </c>
      <c r="AV596" s="12" t="s">
        <v>85</v>
      </c>
      <c r="AW596" s="12" t="s">
        <v>4</v>
      </c>
      <c r="AX596" s="12" t="s">
        <v>80</v>
      </c>
      <c r="AY596" s="146" t="s">
        <v>153</v>
      </c>
    </row>
    <row r="597" spans="2:65" s="1" customFormat="1" ht="22.15" customHeight="1">
      <c r="B597" s="32"/>
      <c r="C597" s="127" t="s">
        <v>971</v>
      </c>
      <c r="D597" s="127" t="s">
        <v>155</v>
      </c>
      <c r="E597" s="128" t="s">
        <v>972</v>
      </c>
      <c r="F597" s="129" t="s">
        <v>973</v>
      </c>
      <c r="G597" s="130" t="s">
        <v>177</v>
      </c>
      <c r="H597" s="131">
        <v>4.9429999999999996</v>
      </c>
      <c r="I597" s="132"/>
      <c r="J597" s="133">
        <f>ROUND(I597*H597,2)</f>
        <v>0</v>
      </c>
      <c r="K597" s="129" t="s">
        <v>159</v>
      </c>
      <c r="L597" s="32"/>
      <c r="M597" s="134" t="s">
        <v>19</v>
      </c>
      <c r="N597" s="135" t="s">
        <v>44</v>
      </c>
      <c r="P597" s="136">
        <f>O597*H597</f>
        <v>0</v>
      </c>
      <c r="Q597" s="136">
        <v>0</v>
      </c>
      <c r="R597" s="136">
        <f>Q597*H597</f>
        <v>0</v>
      </c>
      <c r="S597" s="136">
        <v>0</v>
      </c>
      <c r="T597" s="137">
        <f>S597*H597</f>
        <v>0</v>
      </c>
      <c r="AR597" s="138" t="s">
        <v>245</v>
      </c>
      <c r="AT597" s="138" t="s">
        <v>155</v>
      </c>
      <c r="AU597" s="138" t="s">
        <v>85</v>
      </c>
      <c r="AY597" s="17" t="s">
        <v>153</v>
      </c>
      <c r="BE597" s="139">
        <f>IF(N597="základní",J597,0)</f>
        <v>0</v>
      </c>
      <c r="BF597" s="139">
        <f>IF(N597="snížená",J597,0)</f>
        <v>0</v>
      </c>
      <c r="BG597" s="139">
        <f>IF(N597="zákl. přenesená",J597,0)</f>
        <v>0</v>
      </c>
      <c r="BH597" s="139">
        <f>IF(N597="sníž. přenesená",J597,0)</f>
        <v>0</v>
      </c>
      <c r="BI597" s="139">
        <f>IF(N597="nulová",J597,0)</f>
        <v>0</v>
      </c>
      <c r="BJ597" s="17" t="s">
        <v>85</v>
      </c>
      <c r="BK597" s="139">
        <f>ROUND(I597*H597,2)</f>
        <v>0</v>
      </c>
      <c r="BL597" s="17" t="s">
        <v>245</v>
      </c>
      <c r="BM597" s="138" t="s">
        <v>974</v>
      </c>
    </row>
    <row r="598" spans="2:65" s="1" customFormat="1" hidden="1">
      <c r="B598" s="32"/>
      <c r="D598" s="140" t="s">
        <v>162</v>
      </c>
      <c r="F598" s="141" t="s">
        <v>975</v>
      </c>
      <c r="I598" s="142"/>
      <c r="L598" s="32"/>
      <c r="M598" s="143"/>
      <c r="T598" s="53"/>
      <c r="AT598" s="17" t="s">
        <v>162</v>
      </c>
      <c r="AU598" s="17" t="s">
        <v>85</v>
      </c>
    </row>
    <row r="599" spans="2:65" s="11" customFormat="1" ht="22.9" customHeight="1">
      <c r="B599" s="115"/>
      <c r="D599" s="116" t="s">
        <v>71</v>
      </c>
      <c r="E599" s="125" t="s">
        <v>976</v>
      </c>
      <c r="F599" s="125" t="s">
        <v>977</v>
      </c>
      <c r="I599" s="118"/>
      <c r="J599" s="126">
        <f>BK599</f>
        <v>0</v>
      </c>
      <c r="L599" s="115"/>
      <c r="M599" s="120"/>
      <c r="P599" s="121">
        <f>SUM(P600:P695)</f>
        <v>0</v>
      </c>
      <c r="R599" s="121">
        <f>SUM(R600:R695)</f>
        <v>37.209291950000001</v>
      </c>
      <c r="T599" s="122">
        <f>SUM(T600:T695)</f>
        <v>18.764119999999998</v>
      </c>
      <c r="AR599" s="116" t="s">
        <v>85</v>
      </c>
      <c r="AT599" s="123" t="s">
        <v>71</v>
      </c>
      <c r="AU599" s="123" t="s">
        <v>80</v>
      </c>
      <c r="AY599" s="116" t="s">
        <v>153</v>
      </c>
      <c r="BK599" s="124">
        <f>SUM(BK600:BK695)</f>
        <v>0</v>
      </c>
    </row>
    <row r="600" spans="2:65" s="1" customFormat="1" ht="22.15" customHeight="1">
      <c r="B600" s="32"/>
      <c r="C600" s="127" t="s">
        <v>978</v>
      </c>
      <c r="D600" s="127" t="s">
        <v>155</v>
      </c>
      <c r="E600" s="128" t="s">
        <v>979</v>
      </c>
      <c r="F600" s="129" t="s">
        <v>980</v>
      </c>
      <c r="G600" s="130" t="s">
        <v>500</v>
      </c>
      <c r="H600" s="131">
        <v>328.02</v>
      </c>
      <c r="I600" s="132"/>
      <c r="J600" s="133">
        <f>ROUND(I600*H600,2)</f>
        <v>0</v>
      </c>
      <c r="K600" s="129" t="s">
        <v>159</v>
      </c>
      <c r="L600" s="32"/>
      <c r="M600" s="134" t="s">
        <v>19</v>
      </c>
      <c r="N600" s="135" t="s">
        <v>44</v>
      </c>
      <c r="P600" s="136">
        <f>O600*H600</f>
        <v>0</v>
      </c>
      <c r="Q600" s="136">
        <v>0</v>
      </c>
      <c r="R600" s="136">
        <f>Q600*H600</f>
        <v>0</v>
      </c>
      <c r="S600" s="136">
        <v>1.4E-2</v>
      </c>
      <c r="T600" s="137">
        <f>S600*H600</f>
        <v>4.5922799999999997</v>
      </c>
      <c r="AR600" s="138" t="s">
        <v>245</v>
      </c>
      <c r="AT600" s="138" t="s">
        <v>155</v>
      </c>
      <c r="AU600" s="138" t="s">
        <v>85</v>
      </c>
      <c r="AY600" s="17" t="s">
        <v>153</v>
      </c>
      <c r="BE600" s="139">
        <f>IF(N600="základní",J600,0)</f>
        <v>0</v>
      </c>
      <c r="BF600" s="139">
        <f>IF(N600="snížená",J600,0)</f>
        <v>0</v>
      </c>
      <c r="BG600" s="139">
        <f>IF(N600="zákl. přenesená",J600,0)</f>
        <v>0</v>
      </c>
      <c r="BH600" s="139">
        <f>IF(N600="sníž. přenesená",J600,0)</f>
        <v>0</v>
      </c>
      <c r="BI600" s="139">
        <f>IF(N600="nulová",J600,0)</f>
        <v>0</v>
      </c>
      <c r="BJ600" s="17" t="s">
        <v>85</v>
      </c>
      <c r="BK600" s="139">
        <f>ROUND(I600*H600,2)</f>
        <v>0</v>
      </c>
      <c r="BL600" s="17" t="s">
        <v>245</v>
      </c>
      <c r="BM600" s="138" t="s">
        <v>981</v>
      </c>
    </row>
    <row r="601" spans="2:65" s="1" customFormat="1" hidden="1">
      <c r="B601" s="32"/>
      <c r="D601" s="140" t="s">
        <v>162</v>
      </c>
      <c r="F601" s="141" t="s">
        <v>982</v>
      </c>
      <c r="I601" s="142"/>
      <c r="L601" s="32"/>
      <c r="M601" s="143"/>
      <c r="T601" s="53"/>
      <c r="AT601" s="17" t="s">
        <v>162</v>
      </c>
      <c r="AU601" s="17" t="s">
        <v>85</v>
      </c>
    </row>
    <row r="602" spans="2:65" s="14" customFormat="1">
      <c r="B602" s="159"/>
      <c r="D602" s="145" t="s">
        <v>164</v>
      </c>
      <c r="E602" s="160" t="s">
        <v>19</v>
      </c>
      <c r="F602" s="161" t="s">
        <v>983</v>
      </c>
      <c r="H602" s="160" t="s">
        <v>19</v>
      </c>
      <c r="I602" s="162"/>
      <c r="L602" s="159"/>
      <c r="M602" s="163"/>
      <c r="T602" s="164"/>
      <c r="AT602" s="160" t="s">
        <v>164</v>
      </c>
      <c r="AU602" s="160" t="s">
        <v>85</v>
      </c>
      <c r="AV602" s="14" t="s">
        <v>80</v>
      </c>
      <c r="AW602" s="14" t="s">
        <v>33</v>
      </c>
      <c r="AX602" s="14" t="s">
        <v>72</v>
      </c>
      <c r="AY602" s="160" t="s">
        <v>153</v>
      </c>
    </row>
    <row r="603" spans="2:65" s="12" customFormat="1">
      <c r="B603" s="144"/>
      <c r="D603" s="145" t="s">
        <v>164</v>
      </c>
      <c r="E603" s="146" t="s">
        <v>19</v>
      </c>
      <c r="F603" s="147" t="s">
        <v>984</v>
      </c>
      <c r="H603" s="148">
        <v>48.62</v>
      </c>
      <c r="I603" s="149"/>
      <c r="L603" s="144"/>
      <c r="M603" s="150"/>
      <c r="T603" s="151"/>
      <c r="AT603" s="146" t="s">
        <v>164</v>
      </c>
      <c r="AU603" s="146" t="s">
        <v>85</v>
      </c>
      <c r="AV603" s="12" t="s">
        <v>85</v>
      </c>
      <c r="AW603" s="12" t="s">
        <v>33</v>
      </c>
      <c r="AX603" s="12" t="s">
        <v>72</v>
      </c>
      <c r="AY603" s="146" t="s">
        <v>153</v>
      </c>
    </row>
    <row r="604" spans="2:65" s="14" customFormat="1">
      <c r="B604" s="159"/>
      <c r="D604" s="145" t="s">
        <v>164</v>
      </c>
      <c r="E604" s="160" t="s">
        <v>19</v>
      </c>
      <c r="F604" s="161" t="s">
        <v>985</v>
      </c>
      <c r="H604" s="160" t="s">
        <v>19</v>
      </c>
      <c r="I604" s="162"/>
      <c r="L604" s="159"/>
      <c r="M604" s="163"/>
      <c r="T604" s="164"/>
      <c r="AT604" s="160" t="s">
        <v>164</v>
      </c>
      <c r="AU604" s="160" t="s">
        <v>85</v>
      </c>
      <c r="AV604" s="14" t="s">
        <v>80</v>
      </c>
      <c r="AW604" s="14" t="s">
        <v>33</v>
      </c>
      <c r="AX604" s="14" t="s">
        <v>72</v>
      </c>
      <c r="AY604" s="160" t="s">
        <v>153</v>
      </c>
    </row>
    <row r="605" spans="2:65" s="12" customFormat="1">
      <c r="B605" s="144"/>
      <c r="D605" s="145" t="s">
        <v>164</v>
      </c>
      <c r="E605" s="146" t="s">
        <v>19</v>
      </c>
      <c r="F605" s="147" t="s">
        <v>986</v>
      </c>
      <c r="H605" s="148">
        <v>33.5</v>
      </c>
      <c r="I605" s="149"/>
      <c r="L605" s="144"/>
      <c r="M605" s="150"/>
      <c r="T605" s="151"/>
      <c r="AT605" s="146" t="s">
        <v>164</v>
      </c>
      <c r="AU605" s="146" t="s">
        <v>85</v>
      </c>
      <c r="AV605" s="12" t="s">
        <v>85</v>
      </c>
      <c r="AW605" s="12" t="s">
        <v>33</v>
      </c>
      <c r="AX605" s="12" t="s">
        <v>72</v>
      </c>
      <c r="AY605" s="146" t="s">
        <v>153</v>
      </c>
    </row>
    <row r="606" spans="2:65" s="14" customFormat="1">
      <c r="B606" s="159"/>
      <c r="D606" s="145" t="s">
        <v>164</v>
      </c>
      <c r="E606" s="160" t="s">
        <v>19</v>
      </c>
      <c r="F606" s="161" t="s">
        <v>987</v>
      </c>
      <c r="H606" s="160" t="s">
        <v>19</v>
      </c>
      <c r="I606" s="162"/>
      <c r="L606" s="159"/>
      <c r="M606" s="163"/>
      <c r="T606" s="164"/>
      <c r="AT606" s="160" t="s">
        <v>164</v>
      </c>
      <c r="AU606" s="160" t="s">
        <v>85</v>
      </c>
      <c r="AV606" s="14" t="s">
        <v>80</v>
      </c>
      <c r="AW606" s="14" t="s">
        <v>33</v>
      </c>
      <c r="AX606" s="14" t="s">
        <v>72</v>
      </c>
      <c r="AY606" s="160" t="s">
        <v>153</v>
      </c>
    </row>
    <row r="607" spans="2:65" s="12" customFormat="1">
      <c r="B607" s="144"/>
      <c r="D607" s="145" t="s">
        <v>164</v>
      </c>
      <c r="E607" s="146" t="s">
        <v>19</v>
      </c>
      <c r="F607" s="147" t="s">
        <v>988</v>
      </c>
      <c r="H607" s="148">
        <v>32</v>
      </c>
      <c r="I607" s="149"/>
      <c r="L607" s="144"/>
      <c r="M607" s="150"/>
      <c r="T607" s="151"/>
      <c r="AT607" s="146" t="s">
        <v>164</v>
      </c>
      <c r="AU607" s="146" t="s">
        <v>85</v>
      </c>
      <c r="AV607" s="12" t="s">
        <v>85</v>
      </c>
      <c r="AW607" s="12" t="s">
        <v>33</v>
      </c>
      <c r="AX607" s="12" t="s">
        <v>72</v>
      </c>
      <c r="AY607" s="146" t="s">
        <v>153</v>
      </c>
    </row>
    <row r="608" spans="2:65" s="14" customFormat="1">
      <c r="B608" s="159"/>
      <c r="D608" s="145" t="s">
        <v>164</v>
      </c>
      <c r="E608" s="160" t="s">
        <v>19</v>
      </c>
      <c r="F608" s="161" t="s">
        <v>989</v>
      </c>
      <c r="H608" s="160" t="s">
        <v>19</v>
      </c>
      <c r="I608" s="162"/>
      <c r="L608" s="159"/>
      <c r="M608" s="163"/>
      <c r="T608" s="164"/>
      <c r="AT608" s="160" t="s">
        <v>164</v>
      </c>
      <c r="AU608" s="160" t="s">
        <v>85</v>
      </c>
      <c r="AV608" s="14" t="s">
        <v>80</v>
      </c>
      <c r="AW608" s="14" t="s">
        <v>33</v>
      </c>
      <c r="AX608" s="14" t="s">
        <v>72</v>
      </c>
      <c r="AY608" s="160" t="s">
        <v>153</v>
      </c>
    </row>
    <row r="609" spans="2:65" s="12" customFormat="1">
      <c r="B609" s="144"/>
      <c r="D609" s="145" t="s">
        <v>164</v>
      </c>
      <c r="E609" s="146" t="s">
        <v>19</v>
      </c>
      <c r="F609" s="147" t="s">
        <v>990</v>
      </c>
      <c r="H609" s="148">
        <v>213.9</v>
      </c>
      <c r="I609" s="149"/>
      <c r="L609" s="144"/>
      <c r="M609" s="150"/>
      <c r="T609" s="151"/>
      <c r="AT609" s="146" t="s">
        <v>164</v>
      </c>
      <c r="AU609" s="146" t="s">
        <v>85</v>
      </c>
      <c r="AV609" s="12" t="s">
        <v>85</v>
      </c>
      <c r="AW609" s="12" t="s">
        <v>33</v>
      </c>
      <c r="AX609" s="12" t="s">
        <v>72</v>
      </c>
      <c r="AY609" s="146" t="s">
        <v>153</v>
      </c>
    </row>
    <row r="610" spans="2:65" s="13" customFormat="1">
      <c r="B610" s="152"/>
      <c r="D610" s="145" t="s">
        <v>164</v>
      </c>
      <c r="E610" s="153" t="s">
        <v>19</v>
      </c>
      <c r="F610" s="154" t="s">
        <v>198</v>
      </c>
      <c r="H610" s="155">
        <v>328.02</v>
      </c>
      <c r="I610" s="156"/>
      <c r="L610" s="152"/>
      <c r="M610" s="157"/>
      <c r="T610" s="158"/>
      <c r="AT610" s="153" t="s">
        <v>164</v>
      </c>
      <c r="AU610" s="153" t="s">
        <v>85</v>
      </c>
      <c r="AV610" s="13" t="s">
        <v>160</v>
      </c>
      <c r="AW610" s="13" t="s">
        <v>33</v>
      </c>
      <c r="AX610" s="13" t="s">
        <v>80</v>
      </c>
      <c r="AY610" s="153" t="s">
        <v>153</v>
      </c>
    </row>
    <row r="611" spans="2:65" s="1" customFormat="1" ht="22.15" customHeight="1">
      <c r="B611" s="32"/>
      <c r="C611" s="127" t="s">
        <v>991</v>
      </c>
      <c r="D611" s="127" t="s">
        <v>155</v>
      </c>
      <c r="E611" s="128" t="s">
        <v>992</v>
      </c>
      <c r="F611" s="129" t="s">
        <v>993</v>
      </c>
      <c r="G611" s="130" t="s">
        <v>500</v>
      </c>
      <c r="H611" s="131">
        <v>108.4</v>
      </c>
      <c r="I611" s="132"/>
      <c r="J611" s="133">
        <f>ROUND(I611*H611,2)</f>
        <v>0</v>
      </c>
      <c r="K611" s="129" t="s">
        <v>159</v>
      </c>
      <c r="L611" s="32"/>
      <c r="M611" s="134" t="s">
        <v>19</v>
      </c>
      <c r="N611" s="135" t="s">
        <v>44</v>
      </c>
      <c r="P611" s="136">
        <f>O611*H611</f>
        <v>0</v>
      </c>
      <c r="Q611" s="136">
        <v>0</v>
      </c>
      <c r="R611" s="136">
        <f>Q611*H611</f>
        <v>0</v>
      </c>
      <c r="S611" s="136">
        <v>2.4E-2</v>
      </c>
      <c r="T611" s="137">
        <f>S611*H611</f>
        <v>2.6016000000000004</v>
      </c>
      <c r="AR611" s="138" t="s">
        <v>245</v>
      </c>
      <c r="AT611" s="138" t="s">
        <v>155</v>
      </c>
      <c r="AU611" s="138" t="s">
        <v>85</v>
      </c>
      <c r="AY611" s="17" t="s">
        <v>153</v>
      </c>
      <c r="BE611" s="139">
        <f>IF(N611="základní",J611,0)</f>
        <v>0</v>
      </c>
      <c r="BF611" s="139">
        <f>IF(N611="snížená",J611,0)</f>
        <v>0</v>
      </c>
      <c r="BG611" s="139">
        <f>IF(N611="zákl. přenesená",J611,0)</f>
        <v>0</v>
      </c>
      <c r="BH611" s="139">
        <f>IF(N611="sníž. přenesená",J611,0)</f>
        <v>0</v>
      </c>
      <c r="BI611" s="139">
        <f>IF(N611="nulová",J611,0)</f>
        <v>0</v>
      </c>
      <c r="BJ611" s="17" t="s">
        <v>85</v>
      </c>
      <c r="BK611" s="139">
        <f>ROUND(I611*H611,2)</f>
        <v>0</v>
      </c>
      <c r="BL611" s="17" t="s">
        <v>245</v>
      </c>
      <c r="BM611" s="138" t="s">
        <v>994</v>
      </c>
    </row>
    <row r="612" spans="2:65" s="1" customFormat="1" hidden="1">
      <c r="B612" s="32"/>
      <c r="D612" s="140" t="s">
        <v>162</v>
      </c>
      <c r="F612" s="141" t="s">
        <v>995</v>
      </c>
      <c r="I612" s="142"/>
      <c r="L612" s="32"/>
      <c r="M612" s="143"/>
      <c r="T612" s="53"/>
      <c r="AT612" s="17" t="s">
        <v>162</v>
      </c>
      <c r="AU612" s="17" t="s">
        <v>85</v>
      </c>
    </row>
    <row r="613" spans="2:65" s="14" customFormat="1">
      <c r="B613" s="159"/>
      <c r="D613" s="145" t="s">
        <v>164</v>
      </c>
      <c r="E613" s="160" t="s">
        <v>19</v>
      </c>
      <c r="F613" s="161" t="s">
        <v>996</v>
      </c>
      <c r="H613" s="160" t="s">
        <v>19</v>
      </c>
      <c r="I613" s="162"/>
      <c r="L613" s="159"/>
      <c r="M613" s="163"/>
      <c r="T613" s="164"/>
      <c r="AT613" s="160" t="s">
        <v>164</v>
      </c>
      <c r="AU613" s="160" t="s">
        <v>85</v>
      </c>
      <c r="AV613" s="14" t="s">
        <v>80</v>
      </c>
      <c r="AW613" s="14" t="s">
        <v>33</v>
      </c>
      <c r="AX613" s="14" t="s">
        <v>72</v>
      </c>
      <c r="AY613" s="160" t="s">
        <v>153</v>
      </c>
    </row>
    <row r="614" spans="2:65" s="12" customFormat="1">
      <c r="B614" s="144"/>
      <c r="D614" s="145" t="s">
        <v>164</v>
      </c>
      <c r="E614" s="146" t="s">
        <v>19</v>
      </c>
      <c r="F614" s="147" t="s">
        <v>997</v>
      </c>
      <c r="H614" s="148">
        <v>23.1</v>
      </c>
      <c r="I614" s="149"/>
      <c r="L614" s="144"/>
      <c r="M614" s="150"/>
      <c r="T614" s="151"/>
      <c r="AT614" s="146" t="s">
        <v>164</v>
      </c>
      <c r="AU614" s="146" t="s">
        <v>85</v>
      </c>
      <c r="AV614" s="12" t="s">
        <v>85</v>
      </c>
      <c r="AW614" s="12" t="s">
        <v>33</v>
      </c>
      <c r="AX614" s="12" t="s">
        <v>72</v>
      </c>
      <c r="AY614" s="146" t="s">
        <v>153</v>
      </c>
    </row>
    <row r="615" spans="2:65" s="14" customFormat="1">
      <c r="B615" s="159"/>
      <c r="D615" s="145" t="s">
        <v>164</v>
      </c>
      <c r="E615" s="160" t="s">
        <v>19</v>
      </c>
      <c r="F615" s="161" t="s">
        <v>998</v>
      </c>
      <c r="H615" s="160" t="s">
        <v>19</v>
      </c>
      <c r="I615" s="162"/>
      <c r="L615" s="159"/>
      <c r="M615" s="163"/>
      <c r="T615" s="164"/>
      <c r="AT615" s="160" t="s">
        <v>164</v>
      </c>
      <c r="AU615" s="160" t="s">
        <v>85</v>
      </c>
      <c r="AV615" s="14" t="s">
        <v>80</v>
      </c>
      <c r="AW615" s="14" t="s">
        <v>33</v>
      </c>
      <c r="AX615" s="14" t="s">
        <v>72</v>
      </c>
      <c r="AY615" s="160" t="s">
        <v>153</v>
      </c>
    </row>
    <row r="616" spans="2:65" s="12" customFormat="1">
      <c r="B616" s="144"/>
      <c r="D616" s="145" t="s">
        <v>164</v>
      </c>
      <c r="E616" s="146" t="s">
        <v>19</v>
      </c>
      <c r="F616" s="147" t="s">
        <v>999</v>
      </c>
      <c r="H616" s="148">
        <v>33.4</v>
      </c>
      <c r="I616" s="149"/>
      <c r="L616" s="144"/>
      <c r="M616" s="150"/>
      <c r="T616" s="151"/>
      <c r="AT616" s="146" t="s">
        <v>164</v>
      </c>
      <c r="AU616" s="146" t="s">
        <v>85</v>
      </c>
      <c r="AV616" s="12" t="s">
        <v>85</v>
      </c>
      <c r="AW616" s="12" t="s">
        <v>33</v>
      </c>
      <c r="AX616" s="12" t="s">
        <v>72</v>
      </c>
      <c r="AY616" s="146" t="s">
        <v>153</v>
      </c>
    </row>
    <row r="617" spans="2:65" s="14" customFormat="1">
      <c r="B617" s="159"/>
      <c r="D617" s="145" t="s">
        <v>164</v>
      </c>
      <c r="E617" s="160" t="s">
        <v>19</v>
      </c>
      <c r="F617" s="161" t="s">
        <v>1000</v>
      </c>
      <c r="H617" s="160" t="s">
        <v>19</v>
      </c>
      <c r="I617" s="162"/>
      <c r="L617" s="159"/>
      <c r="M617" s="163"/>
      <c r="T617" s="164"/>
      <c r="AT617" s="160" t="s">
        <v>164</v>
      </c>
      <c r="AU617" s="160" t="s">
        <v>85</v>
      </c>
      <c r="AV617" s="14" t="s">
        <v>80</v>
      </c>
      <c r="AW617" s="14" t="s">
        <v>33</v>
      </c>
      <c r="AX617" s="14" t="s">
        <v>72</v>
      </c>
      <c r="AY617" s="160" t="s">
        <v>153</v>
      </c>
    </row>
    <row r="618" spans="2:65" s="12" customFormat="1">
      <c r="B618" s="144"/>
      <c r="D618" s="145" t="s">
        <v>164</v>
      </c>
      <c r="E618" s="146" t="s">
        <v>19</v>
      </c>
      <c r="F618" s="147" t="s">
        <v>1001</v>
      </c>
      <c r="H618" s="148">
        <v>19.5</v>
      </c>
      <c r="I618" s="149"/>
      <c r="L618" s="144"/>
      <c r="M618" s="150"/>
      <c r="T618" s="151"/>
      <c r="AT618" s="146" t="s">
        <v>164</v>
      </c>
      <c r="AU618" s="146" t="s">
        <v>85</v>
      </c>
      <c r="AV618" s="12" t="s">
        <v>85</v>
      </c>
      <c r="AW618" s="12" t="s">
        <v>33</v>
      </c>
      <c r="AX618" s="12" t="s">
        <v>72</v>
      </c>
      <c r="AY618" s="146" t="s">
        <v>153</v>
      </c>
    </row>
    <row r="619" spans="2:65" s="14" customFormat="1">
      <c r="B619" s="159"/>
      <c r="D619" s="145" t="s">
        <v>164</v>
      </c>
      <c r="E619" s="160" t="s">
        <v>19</v>
      </c>
      <c r="F619" s="161" t="s">
        <v>1002</v>
      </c>
      <c r="H619" s="160" t="s">
        <v>19</v>
      </c>
      <c r="I619" s="162"/>
      <c r="L619" s="159"/>
      <c r="M619" s="163"/>
      <c r="T619" s="164"/>
      <c r="AT619" s="160" t="s">
        <v>164</v>
      </c>
      <c r="AU619" s="160" t="s">
        <v>85</v>
      </c>
      <c r="AV619" s="14" t="s">
        <v>80</v>
      </c>
      <c r="AW619" s="14" t="s">
        <v>33</v>
      </c>
      <c r="AX619" s="14" t="s">
        <v>72</v>
      </c>
      <c r="AY619" s="160" t="s">
        <v>153</v>
      </c>
    </row>
    <row r="620" spans="2:65" s="12" customFormat="1">
      <c r="B620" s="144"/>
      <c r="D620" s="145" t="s">
        <v>164</v>
      </c>
      <c r="E620" s="146" t="s">
        <v>19</v>
      </c>
      <c r="F620" s="147" t="s">
        <v>1003</v>
      </c>
      <c r="H620" s="148">
        <v>32.4</v>
      </c>
      <c r="I620" s="149"/>
      <c r="L620" s="144"/>
      <c r="M620" s="150"/>
      <c r="T620" s="151"/>
      <c r="AT620" s="146" t="s">
        <v>164</v>
      </c>
      <c r="AU620" s="146" t="s">
        <v>85</v>
      </c>
      <c r="AV620" s="12" t="s">
        <v>85</v>
      </c>
      <c r="AW620" s="12" t="s">
        <v>33</v>
      </c>
      <c r="AX620" s="12" t="s">
        <v>72</v>
      </c>
      <c r="AY620" s="146" t="s">
        <v>153</v>
      </c>
    </row>
    <row r="621" spans="2:65" s="13" customFormat="1">
      <c r="B621" s="152"/>
      <c r="D621" s="145" t="s">
        <v>164</v>
      </c>
      <c r="E621" s="153" t="s">
        <v>19</v>
      </c>
      <c r="F621" s="154" t="s">
        <v>198</v>
      </c>
      <c r="H621" s="155">
        <v>108.4</v>
      </c>
      <c r="I621" s="156"/>
      <c r="L621" s="152"/>
      <c r="M621" s="157"/>
      <c r="T621" s="158"/>
      <c r="AT621" s="153" t="s">
        <v>164</v>
      </c>
      <c r="AU621" s="153" t="s">
        <v>85</v>
      </c>
      <c r="AV621" s="13" t="s">
        <v>160</v>
      </c>
      <c r="AW621" s="13" t="s">
        <v>33</v>
      </c>
      <c r="AX621" s="13" t="s">
        <v>80</v>
      </c>
      <c r="AY621" s="153" t="s">
        <v>153</v>
      </c>
    </row>
    <row r="622" spans="2:65" s="1" customFormat="1" ht="22.15" customHeight="1">
      <c r="B622" s="32"/>
      <c r="C622" s="127" t="s">
        <v>1004</v>
      </c>
      <c r="D622" s="127" t="s">
        <v>155</v>
      </c>
      <c r="E622" s="128" t="s">
        <v>1005</v>
      </c>
      <c r="F622" s="129" t="s">
        <v>1006</v>
      </c>
      <c r="G622" s="130" t="s">
        <v>500</v>
      </c>
      <c r="H622" s="131">
        <v>48</v>
      </c>
      <c r="I622" s="132"/>
      <c r="J622" s="133">
        <f>ROUND(I622*H622,2)</f>
        <v>0</v>
      </c>
      <c r="K622" s="129" t="s">
        <v>159</v>
      </c>
      <c r="L622" s="32"/>
      <c r="M622" s="134" t="s">
        <v>19</v>
      </c>
      <c r="N622" s="135" t="s">
        <v>44</v>
      </c>
      <c r="P622" s="136">
        <f>O622*H622</f>
        <v>0</v>
      </c>
      <c r="Q622" s="136">
        <v>0</v>
      </c>
      <c r="R622" s="136">
        <f>Q622*H622</f>
        <v>0</v>
      </c>
      <c r="S622" s="136">
        <v>4.0000000000000001E-3</v>
      </c>
      <c r="T622" s="137">
        <f>S622*H622</f>
        <v>0.192</v>
      </c>
      <c r="AR622" s="138" t="s">
        <v>245</v>
      </c>
      <c r="AT622" s="138" t="s">
        <v>155</v>
      </c>
      <c r="AU622" s="138" t="s">
        <v>85</v>
      </c>
      <c r="AY622" s="17" t="s">
        <v>153</v>
      </c>
      <c r="BE622" s="139">
        <f>IF(N622="základní",J622,0)</f>
        <v>0</v>
      </c>
      <c r="BF622" s="139">
        <f>IF(N622="snížená",J622,0)</f>
        <v>0</v>
      </c>
      <c r="BG622" s="139">
        <f>IF(N622="zákl. přenesená",J622,0)</f>
        <v>0</v>
      </c>
      <c r="BH622" s="139">
        <f>IF(N622="sníž. přenesená",J622,0)</f>
        <v>0</v>
      </c>
      <c r="BI622" s="139">
        <f>IF(N622="nulová",J622,0)</f>
        <v>0</v>
      </c>
      <c r="BJ622" s="17" t="s">
        <v>85</v>
      </c>
      <c r="BK622" s="139">
        <f>ROUND(I622*H622,2)</f>
        <v>0</v>
      </c>
      <c r="BL622" s="17" t="s">
        <v>245</v>
      </c>
      <c r="BM622" s="138" t="s">
        <v>1007</v>
      </c>
    </row>
    <row r="623" spans="2:65" s="1" customFormat="1" hidden="1">
      <c r="B623" s="32"/>
      <c r="D623" s="140" t="s">
        <v>162</v>
      </c>
      <c r="F623" s="141" t="s">
        <v>1008</v>
      </c>
      <c r="I623" s="142"/>
      <c r="L623" s="32"/>
      <c r="M623" s="143"/>
      <c r="T623" s="53"/>
      <c r="AT623" s="17" t="s">
        <v>162</v>
      </c>
      <c r="AU623" s="17" t="s">
        <v>85</v>
      </c>
    </row>
    <row r="624" spans="2:65" s="12" customFormat="1">
      <c r="B624" s="144"/>
      <c r="D624" s="145" t="s">
        <v>164</v>
      </c>
      <c r="E624" s="146" t="s">
        <v>19</v>
      </c>
      <c r="F624" s="147" t="s">
        <v>1009</v>
      </c>
      <c r="H624" s="148">
        <v>48</v>
      </c>
      <c r="I624" s="149"/>
      <c r="L624" s="144"/>
      <c r="M624" s="150"/>
      <c r="T624" s="151"/>
      <c r="AT624" s="146" t="s">
        <v>164</v>
      </c>
      <c r="AU624" s="146" t="s">
        <v>85</v>
      </c>
      <c r="AV624" s="12" t="s">
        <v>85</v>
      </c>
      <c r="AW624" s="12" t="s">
        <v>33</v>
      </c>
      <c r="AX624" s="12" t="s">
        <v>80</v>
      </c>
      <c r="AY624" s="146" t="s">
        <v>153</v>
      </c>
    </row>
    <row r="625" spans="2:65" s="1" customFormat="1" ht="22.15" customHeight="1">
      <c r="B625" s="32"/>
      <c r="C625" s="127" t="s">
        <v>1010</v>
      </c>
      <c r="D625" s="127" t="s">
        <v>155</v>
      </c>
      <c r="E625" s="128" t="s">
        <v>1011</v>
      </c>
      <c r="F625" s="129" t="s">
        <v>1012</v>
      </c>
      <c r="G625" s="130" t="s">
        <v>500</v>
      </c>
      <c r="H625" s="131">
        <v>919</v>
      </c>
      <c r="I625" s="132"/>
      <c r="J625" s="133">
        <f>ROUND(I625*H625,2)</f>
        <v>0</v>
      </c>
      <c r="K625" s="129" t="s">
        <v>159</v>
      </c>
      <c r="L625" s="32"/>
      <c r="M625" s="134" t="s">
        <v>19</v>
      </c>
      <c r="N625" s="135" t="s">
        <v>44</v>
      </c>
      <c r="P625" s="136">
        <f>O625*H625</f>
        <v>0</v>
      </c>
      <c r="Q625" s="136">
        <v>0</v>
      </c>
      <c r="R625" s="136">
        <f>Q625*H625</f>
        <v>0</v>
      </c>
      <c r="S625" s="136">
        <v>0</v>
      </c>
      <c r="T625" s="137">
        <f>S625*H625</f>
        <v>0</v>
      </c>
      <c r="AR625" s="138" t="s">
        <v>245</v>
      </c>
      <c r="AT625" s="138" t="s">
        <v>155</v>
      </c>
      <c r="AU625" s="138" t="s">
        <v>85</v>
      </c>
      <c r="AY625" s="17" t="s">
        <v>153</v>
      </c>
      <c r="BE625" s="139">
        <f>IF(N625="základní",J625,0)</f>
        <v>0</v>
      </c>
      <c r="BF625" s="139">
        <f>IF(N625="snížená",J625,0)</f>
        <v>0</v>
      </c>
      <c r="BG625" s="139">
        <f>IF(N625="zákl. přenesená",J625,0)</f>
        <v>0</v>
      </c>
      <c r="BH625" s="139">
        <f>IF(N625="sníž. přenesená",J625,0)</f>
        <v>0</v>
      </c>
      <c r="BI625" s="139">
        <f>IF(N625="nulová",J625,0)</f>
        <v>0</v>
      </c>
      <c r="BJ625" s="17" t="s">
        <v>85</v>
      </c>
      <c r="BK625" s="139">
        <f>ROUND(I625*H625,2)</f>
        <v>0</v>
      </c>
      <c r="BL625" s="17" t="s">
        <v>245</v>
      </c>
      <c r="BM625" s="138" t="s">
        <v>1013</v>
      </c>
    </row>
    <row r="626" spans="2:65" s="1" customFormat="1" hidden="1">
      <c r="B626" s="32"/>
      <c r="D626" s="140" t="s">
        <v>162</v>
      </c>
      <c r="F626" s="141" t="s">
        <v>1014</v>
      </c>
      <c r="I626" s="142"/>
      <c r="L626" s="32"/>
      <c r="M626" s="143"/>
      <c r="T626" s="53"/>
      <c r="AT626" s="17" t="s">
        <v>162</v>
      </c>
      <c r="AU626" s="17" t="s">
        <v>85</v>
      </c>
    </row>
    <row r="627" spans="2:65" s="14" customFormat="1">
      <c r="B627" s="159"/>
      <c r="D627" s="145" t="s">
        <v>164</v>
      </c>
      <c r="E627" s="160" t="s">
        <v>19</v>
      </c>
      <c r="F627" s="161" t="s">
        <v>1015</v>
      </c>
      <c r="H627" s="160" t="s">
        <v>19</v>
      </c>
      <c r="I627" s="162"/>
      <c r="L627" s="159"/>
      <c r="M627" s="163"/>
      <c r="T627" s="164"/>
      <c r="AT627" s="160" t="s">
        <v>164</v>
      </c>
      <c r="AU627" s="160" t="s">
        <v>85</v>
      </c>
      <c r="AV627" s="14" t="s">
        <v>80</v>
      </c>
      <c r="AW627" s="14" t="s">
        <v>33</v>
      </c>
      <c r="AX627" s="14" t="s">
        <v>72</v>
      </c>
      <c r="AY627" s="160" t="s">
        <v>153</v>
      </c>
    </row>
    <row r="628" spans="2:65" s="12" customFormat="1">
      <c r="B628" s="144"/>
      <c r="D628" s="145" t="s">
        <v>164</v>
      </c>
      <c r="E628" s="146" t="s">
        <v>19</v>
      </c>
      <c r="F628" s="147" t="s">
        <v>1016</v>
      </c>
      <c r="H628" s="148">
        <v>328.3</v>
      </c>
      <c r="I628" s="149"/>
      <c r="L628" s="144"/>
      <c r="M628" s="150"/>
      <c r="T628" s="151"/>
      <c r="AT628" s="146" t="s">
        <v>164</v>
      </c>
      <c r="AU628" s="146" t="s">
        <v>85</v>
      </c>
      <c r="AV628" s="12" t="s">
        <v>85</v>
      </c>
      <c r="AW628" s="12" t="s">
        <v>33</v>
      </c>
      <c r="AX628" s="12" t="s">
        <v>72</v>
      </c>
      <c r="AY628" s="146" t="s">
        <v>153</v>
      </c>
    </row>
    <row r="629" spans="2:65" s="14" customFormat="1">
      <c r="B629" s="159"/>
      <c r="D629" s="145" t="s">
        <v>164</v>
      </c>
      <c r="E629" s="160" t="s">
        <v>19</v>
      </c>
      <c r="F629" s="161" t="s">
        <v>1017</v>
      </c>
      <c r="H629" s="160" t="s">
        <v>19</v>
      </c>
      <c r="I629" s="162"/>
      <c r="L629" s="159"/>
      <c r="M629" s="163"/>
      <c r="T629" s="164"/>
      <c r="AT629" s="160" t="s">
        <v>164</v>
      </c>
      <c r="AU629" s="160" t="s">
        <v>85</v>
      </c>
      <c r="AV629" s="14" t="s">
        <v>80</v>
      </c>
      <c r="AW629" s="14" t="s">
        <v>33</v>
      </c>
      <c r="AX629" s="14" t="s">
        <v>72</v>
      </c>
      <c r="AY629" s="160" t="s">
        <v>153</v>
      </c>
    </row>
    <row r="630" spans="2:65" s="12" customFormat="1">
      <c r="B630" s="144"/>
      <c r="D630" s="145" t="s">
        <v>164</v>
      </c>
      <c r="E630" s="146" t="s">
        <v>19</v>
      </c>
      <c r="F630" s="147" t="s">
        <v>1018</v>
      </c>
      <c r="H630" s="148">
        <v>590.70000000000005</v>
      </c>
      <c r="I630" s="149"/>
      <c r="L630" s="144"/>
      <c r="M630" s="150"/>
      <c r="T630" s="151"/>
      <c r="AT630" s="146" t="s">
        <v>164</v>
      </c>
      <c r="AU630" s="146" t="s">
        <v>85</v>
      </c>
      <c r="AV630" s="12" t="s">
        <v>85</v>
      </c>
      <c r="AW630" s="12" t="s">
        <v>33</v>
      </c>
      <c r="AX630" s="12" t="s">
        <v>72</v>
      </c>
      <c r="AY630" s="146" t="s">
        <v>153</v>
      </c>
    </row>
    <row r="631" spans="2:65" s="13" customFormat="1">
      <c r="B631" s="152"/>
      <c r="D631" s="145" t="s">
        <v>164</v>
      </c>
      <c r="E631" s="153" t="s">
        <v>19</v>
      </c>
      <c r="F631" s="154" t="s">
        <v>198</v>
      </c>
      <c r="H631" s="155">
        <v>919</v>
      </c>
      <c r="I631" s="156"/>
      <c r="L631" s="152"/>
      <c r="M631" s="157"/>
      <c r="T631" s="158"/>
      <c r="AT631" s="153" t="s">
        <v>164</v>
      </c>
      <c r="AU631" s="153" t="s">
        <v>85</v>
      </c>
      <c r="AV631" s="13" t="s">
        <v>160</v>
      </c>
      <c r="AW631" s="13" t="s">
        <v>33</v>
      </c>
      <c r="AX631" s="13" t="s">
        <v>80</v>
      </c>
      <c r="AY631" s="153" t="s">
        <v>153</v>
      </c>
    </row>
    <row r="632" spans="2:65" s="1" customFormat="1" ht="14.45" customHeight="1">
      <c r="B632" s="32"/>
      <c r="C632" s="165" t="s">
        <v>752</v>
      </c>
      <c r="D632" s="165" t="s">
        <v>267</v>
      </c>
      <c r="E632" s="166" t="s">
        <v>1019</v>
      </c>
      <c r="F632" s="167" t="s">
        <v>1020</v>
      </c>
      <c r="G632" s="168" t="s">
        <v>158</v>
      </c>
      <c r="H632" s="169">
        <v>5.93</v>
      </c>
      <c r="I632" s="170"/>
      <c r="J632" s="171">
        <f>ROUND(I632*H632,2)</f>
        <v>0</v>
      </c>
      <c r="K632" s="167" t="s">
        <v>159</v>
      </c>
      <c r="L632" s="172"/>
      <c r="M632" s="173" t="s">
        <v>19</v>
      </c>
      <c r="N632" s="174" t="s">
        <v>44</v>
      </c>
      <c r="P632" s="136">
        <f>O632*H632</f>
        <v>0</v>
      </c>
      <c r="Q632" s="136">
        <v>0.55000000000000004</v>
      </c>
      <c r="R632" s="136">
        <f>Q632*H632</f>
        <v>3.2615000000000003</v>
      </c>
      <c r="S632" s="136">
        <v>0</v>
      </c>
      <c r="T632" s="137">
        <f>S632*H632</f>
        <v>0</v>
      </c>
      <c r="AR632" s="138" t="s">
        <v>270</v>
      </c>
      <c r="AT632" s="138" t="s">
        <v>267</v>
      </c>
      <c r="AU632" s="138" t="s">
        <v>85</v>
      </c>
      <c r="AY632" s="17" t="s">
        <v>153</v>
      </c>
      <c r="BE632" s="139">
        <f>IF(N632="základní",J632,0)</f>
        <v>0</v>
      </c>
      <c r="BF632" s="139">
        <f>IF(N632="snížená",J632,0)</f>
        <v>0</v>
      </c>
      <c r="BG632" s="139">
        <f>IF(N632="zákl. přenesená",J632,0)</f>
        <v>0</v>
      </c>
      <c r="BH632" s="139">
        <f>IF(N632="sníž. přenesená",J632,0)</f>
        <v>0</v>
      </c>
      <c r="BI632" s="139">
        <f>IF(N632="nulová",J632,0)</f>
        <v>0</v>
      </c>
      <c r="BJ632" s="17" t="s">
        <v>85</v>
      </c>
      <c r="BK632" s="139">
        <f>ROUND(I632*H632,2)</f>
        <v>0</v>
      </c>
      <c r="BL632" s="17" t="s">
        <v>245</v>
      </c>
      <c r="BM632" s="138" t="s">
        <v>1021</v>
      </c>
    </row>
    <row r="633" spans="2:65" s="12" customFormat="1">
      <c r="B633" s="144"/>
      <c r="D633" s="145" t="s">
        <v>164</v>
      </c>
      <c r="E633" s="146" t="s">
        <v>19</v>
      </c>
      <c r="F633" s="147" t="s">
        <v>1022</v>
      </c>
      <c r="H633" s="148">
        <v>5.93</v>
      </c>
      <c r="I633" s="149"/>
      <c r="L633" s="144"/>
      <c r="M633" s="150"/>
      <c r="T633" s="151"/>
      <c r="AT633" s="146" t="s">
        <v>164</v>
      </c>
      <c r="AU633" s="146" t="s">
        <v>85</v>
      </c>
      <c r="AV633" s="12" t="s">
        <v>85</v>
      </c>
      <c r="AW633" s="12" t="s">
        <v>33</v>
      </c>
      <c r="AX633" s="12" t="s">
        <v>80</v>
      </c>
      <c r="AY633" s="146" t="s">
        <v>153</v>
      </c>
    </row>
    <row r="634" spans="2:65" s="1" customFormat="1" ht="22.15" customHeight="1">
      <c r="B634" s="32"/>
      <c r="C634" s="127" t="s">
        <v>1023</v>
      </c>
      <c r="D634" s="127" t="s">
        <v>155</v>
      </c>
      <c r="E634" s="128" t="s">
        <v>1024</v>
      </c>
      <c r="F634" s="129" t="s">
        <v>1025</v>
      </c>
      <c r="G634" s="130" t="s">
        <v>500</v>
      </c>
      <c r="H634" s="131">
        <v>373.55</v>
      </c>
      <c r="I634" s="132"/>
      <c r="J634" s="133">
        <f>ROUND(I634*H634,2)</f>
        <v>0</v>
      </c>
      <c r="K634" s="129" t="s">
        <v>159</v>
      </c>
      <c r="L634" s="32"/>
      <c r="M634" s="134" t="s">
        <v>19</v>
      </c>
      <c r="N634" s="135" t="s">
        <v>44</v>
      </c>
      <c r="P634" s="136">
        <f>O634*H634</f>
        <v>0</v>
      </c>
      <c r="Q634" s="136">
        <v>0</v>
      </c>
      <c r="R634" s="136">
        <f>Q634*H634</f>
        <v>0</v>
      </c>
      <c r="S634" s="136">
        <v>0</v>
      </c>
      <c r="T634" s="137">
        <f>S634*H634</f>
        <v>0</v>
      </c>
      <c r="AR634" s="138" t="s">
        <v>245</v>
      </c>
      <c r="AT634" s="138" t="s">
        <v>155</v>
      </c>
      <c r="AU634" s="138" t="s">
        <v>85</v>
      </c>
      <c r="AY634" s="17" t="s">
        <v>153</v>
      </c>
      <c r="BE634" s="139">
        <f>IF(N634="základní",J634,0)</f>
        <v>0</v>
      </c>
      <c r="BF634" s="139">
        <f>IF(N634="snížená",J634,0)</f>
        <v>0</v>
      </c>
      <c r="BG634" s="139">
        <f>IF(N634="zákl. přenesená",J634,0)</f>
        <v>0</v>
      </c>
      <c r="BH634" s="139">
        <f>IF(N634="sníž. přenesená",J634,0)</f>
        <v>0</v>
      </c>
      <c r="BI634" s="139">
        <f>IF(N634="nulová",J634,0)</f>
        <v>0</v>
      </c>
      <c r="BJ634" s="17" t="s">
        <v>85</v>
      </c>
      <c r="BK634" s="139">
        <f>ROUND(I634*H634,2)</f>
        <v>0</v>
      </c>
      <c r="BL634" s="17" t="s">
        <v>245</v>
      </c>
      <c r="BM634" s="138" t="s">
        <v>1026</v>
      </c>
    </row>
    <row r="635" spans="2:65" s="1" customFormat="1" hidden="1">
      <c r="B635" s="32"/>
      <c r="D635" s="140" t="s">
        <v>162</v>
      </c>
      <c r="F635" s="141" t="s">
        <v>1027</v>
      </c>
      <c r="I635" s="142"/>
      <c r="L635" s="32"/>
      <c r="M635" s="143"/>
      <c r="T635" s="53"/>
      <c r="AT635" s="17" t="s">
        <v>162</v>
      </c>
      <c r="AU635" s="17" t="s">
        <v>85</v>
      </c>
    </row>
    <row r="636" spans="2:65" s="14" customFormat="1">
      <c r="B636" s="159"/>
      <c r="D636" s="145" t="s">
        <v>164</v>
      </c>
      <c r="E636" s="160" t="s">
        <v>19</v>
      </c>
      <c r="F636" s="161" t="s">
        <v>1015</v>
      </c>
      <c r="H636" s="160" t="s">
        <v>19</v>
      </c>
      <c r="I636" s="162"/>
      <c r="L636" s="159"/>
      <c r="M636" s="163"/>
      <c r="T636" s="164"/>
      <c r="AT636" s="160" t="s">
        <v>164</v>
      </c>
      <c r="AU636" s="160" t="s">
        <v>85</v>
      </c>
      <c r="AV636" s="14" t="s">
        <v>80</v>
      </c>
      <c r="AW636" s="14" t="s">
        <v>33</v>
      </c>
      <c r="AX636" s="14" t="s">
        <v>72</v>
      </c>
      <c r="AY636" s="160" t="s">
        <v>153</v>
      </c>
    </row>
    <row r="637" spans="2:65" s="12" customFormat="1">
      <c r="B637" s="144"/>
      <c r="D637" s="145" t="s">
        <v>164</v>
      </c>
      <c r="E637" s="146" t="s">
        <v>19</v>
      </c>
      <c r="F637" s="147" t="s">
        <v>1016</v>
      </c>
      <c r="H637" s="148">
        <v>328.3</v>
      </c>
      <c r="I637" s="149"/>
      <c r="L637" s="144"/>
      <c r="M637" s="150"/>
      <c r="T637" s="151"/>
      <c r="AT637" s="146" t="s">
        <v>164</v>
      </c>
      <c r="AU637" s="146" t="s">
        <v>85</v>
      </c>
      <c r="AV637" s="12" t="s">
        <v>85</v>
      </c>
      <c r="AW637" s="12" t="s">
        <v>33</v>
      </c>
      <c r="AX637" s="12" t="s">
        <v>72</v>
      </c>
      <c r="AY637" s="146" t="s">
        <v>153</v>
      </c>
    </row>
    <row r="638" spans="2:65" s="14" customFormat="1">
      <c r="B638" s="159"/>
      <c r="D638" s="145" t="s">
        <v>164</v>
      </c>
      <c r="E638" s="160" t="s">
        <v>19</v>
      </c>
      <c r="F638" s="161" t="s">
        <v>1017</v>
      </c>
      <c r="H638" s="160" t="s">
        <v>19</v>
      </c>
      <c r="I638" s="162"/>
      <c r="L638" s="159"/>
      <c r="M638" s="163"/>
      <c r="T638" s="164"/>
      <c r="AT638" s="160" t="s">
        <v>164</v>
      </c>
      <c r="AU638" s="160" t="s">
        <v>85</v>
      </c>
      <c r="AV638" s="14" t="s">
        <v>80</v>
      </c>
      <c r="AW638" s="14" t="s">
        <v>33</v>
      </c>
      <c r="AX638" s="14" t="s">
        <v>72</v>
      </c>
      <c r="AY638" s="160" t="s">
        <v>153</v>
      </c>
    </row>
    <row r="639" spans="2:65" s="12" customFormat="1">
      <c r="B639" s="144"/>
      <c r="D639" s="145" t="s">
        <v>164</v>
      </c>
      <c r="E639" s="146" t="s">
        <v>19</v>
      </c>
      <c r="F639" s="147" t="s">
        <v>1028</v>
      </c>
      <c r="H639" s="148">
        <v>45.25</v>
      </c>
      <c r="I639" s="149"/>
      <c r="L639" s="144"/>
      <c r="M639" s="150"/>
      <c r="T639" s="151"/>
      <c r="AT639" s="146" t="s">
        <v>164</v>
      </c>
      <c r="AU639" s="146" t="s">
        <v>85</v>
      </c>
      <c r="AV639" s="12" t="s">
        <v>85</v>
      </c>
      <c r="AW639" s="12" t="s">
        <v>33</v>
      </c>
      <c r="AX639" s="12" t="s">
        <v>72</v>
      </c>
      <c r="AY639" s="146" t="s">
        <v>153</v>
      </c>
    </row>
    <row r="640" spans="2:65" s="13" customFormat="1">
      <c r="B640" s="152"/>
      <c r="D640" s="145" t="s">
        <v>164</v>
      </c>
      <c r="E640" s="153" t="s">
        <v>19</v>
      </c>
      <c r="F640" s="154" t="s">
        <v>198</v>
      </c>
      <c r="H640" s="155">
        <v>373.55</v>
      </c>
      <c r="I640" s="156"/>
      <c r="L640" s="152"/>
      <c r="M640" s="157"/>
      <c r="T640" s="158"/>
      <c r="AT640" s="153" t="s">
        <v>164</v>
      </c>
      <c r="AU640" s="153" t="s">
        <v>85</v>
      </c>
      <c r="AV640" s="13" t="s">
        <v>160</v>
      </c>
      <c r="AW640" s="13" t="s">
        <v>33</v>
      </c>
      <c r="AX640" s="13" t="s">
        <v>80</v>
      </c>
      <c r="AY640" s="153" t="s">
        <v>153</v>
      </c>
    </row>
    <row r="641" spans="2:65" s="1" customFormat="1" ht="14.45" customHeight="1">
      <c r="B641" s="32"/>
      <c r="C641" s="165" t="s">
        <v>762</v>
      </c>
      <c r="D641" s="165" t="s">
        <v>267</v>
      </c>
      <c r="E641" s="166" t="s">
        <v>1029</v>
      </c>
      <c r="F641" s="167" t="s">
        <v>1030</v>
      </c>
      <c r="G641" s="168" t="s">
        <v>158</v>
      </c>
      <c r="H641" s="169">
        <v>7.4690000000000003</v>
      </c>
      <c r="I641" s="170"/>
      <c r="J641" s="171">
        <f>ROUND(I641*H641,2)</f>
        <v>0</v>
      </c>
      <c r="K641" s="167" t="s">
        <v>159</v>
      </c>
      <c r="L641" s="172"/>
      <c r="M641" s="173" t="s">
        <v>19</v>
      </c>
      <c r="N641" s="174" t="s">
        <v>44</v>
      </c>
      <c r="P641" s="136">
        <f>O641*H641</f>
        <v>0</v>
      </c>
      <c r="Q641" s="136">
        <v>0.55000000000000004</v>
      </c>
      <c r="R641" s="136">
        <f>Q641*H641</f>
        <v>4.1079500000000007</v>
      </c>
      <c r="S641" s="136">
        <v>0</v>
      </c>
      <c r="T641" s="137">
        <f>S641*H641</f>
        <v>0</v>
      </c>
      <c r="AR641" s="138" t="s">
        <v>270</v>
      </c>
      <c r="AT641" s="138" t="s">
        <v>267</v>
      </c>
      <c r="AU641" s="138" t="s">
        <v>85</v>
      </c>
      <c r="AY641" s="17" t="s">
        <v>153</v>
      </c>
      <c r="BE641" s="139">
        <f>IF(N641="základní",J641,0)</f>
        <v>0</v>
      </c>
      <c r="BF641" s="139">
        <f>IF(N641="snížená",J641,0)</f>
        <v>0</v>
      </c>
      <c r="BG641" s="139">
        <f>IF(N641="zákl. přenesená",J641,0)</f>
        <v>0</v>
      </c>
      <c r="BH641" s="139">
        <f>IF(N641="sníž. přenesená",J641,0)</f>
        <v>0</v>
      </c>
      <c r="BI641" s="139">
        <f>IF(N641="nulová",J641,0)</f>
        <v>0</v>
      </c>
      <c r="BJ641" s="17" t="s">
        <v>85</v>
      </c>
      <c r="BK641" s="139">
        <f>ROUND(I641*H641,2)</f>
        <v>0</v>
      </c>
      <c r="BL641" s="17" t="s">
        <v>245</v>
      </c>
      <c r="BM641" s="138" t="s">
        <v>1031</v>
      </c>
    </row>
    <row r="642" spans="2:65" s="12" customFormat="1">
      <c r="B642" s="144"/>
      <c r="D642" s="145" t="s">
        <v>164</v>
      </c>
      <c r="E642" s="146" t="s">
        <v>19</v>
      </c>
      <c r="F642" s="147" t="s">
        <v>1032</v>
      </c>
      <c r="H642" s="148">
        <v>7.4690000000000003</v>
      </c>
      <c r="I642" s="149"/>
      <c r="L642" s="144"/>
      <c r="M642" s="150"/>
      <c r="T642" s="151"/>
      <c r="AT642" s="146" t="s">
        <v>164</v>
      </c>
      <c r="AU642" s="146" t="s">
        <v>85</v>
      </c>
      <c r="AV642" s="12" t="s">
        <v>85</v>
      </c>
      <c r="AW642" s="12" t="s">
        <v>33</v>
      </c>
      <c r="AX642" s="12" t="s">
        <v>80</v>
      </c>
      <c r="AY642" s="146" t="s">
        <v>153</v>
      </c>
    </row>
    <row r="643" spans="2:65" s="1" customFormat="1" ht="22.15" customHeight="1">
      <c r="B643" s="32"/>
      <c r="C643" s="127" t="s">
        <v>1033</v>
      </c>
      <c r="D643" s="127" t="s">
        <v>155</v>
      </c>
      <c r="E643" s="128" t="s">
        <v>1034</v>
      </c>
      <c r="F643" s="129" t="s">
        <v>1035</v>
      </c>
      <c r="G643" s="130" t="s">
        <v>500</v>
      </c>
      <c r="H643" s="131">
        <v>6.34</v>
      </c>
      <c r="I643" s="132"/>
      <c r="J643" s="133">
        <f>ROUND(I643*H643,2)</f>
        <v>0</v>
      </c>
      <c r="K643" s="129" t="s">
        <v>159</v>
      </c>
      <c r="L643" s="32"/>
      <c r="M643" s="134" t="s">
        <v>19</v>
      </c>
      <c r="N643" s="135" t="s">
        <v>44</v>
      </c>
      <c r="P643" s="136">
        <f>O643*H643</f>
        <v>0</v>
      </c>
      <c r="Q643" s="136">
        <v>0</v>
      </c>
      <c r="R643" s="136">
        <f>Q643*H643</f>
        <v>0</v>
      </c>
      <c r="S643" s="136">
        <v>0</v>
      </c>
      <c r="T643" s="137">
        <f>S643*H643</f>
        <v>0</v>
      </c>
      <c r="AR643" s="138" t="s">
        <v>245</v>
      </c>
      <c r="AT643" s="138" t="s">
        <v>155</v>
      </c>
      <c r="AU643" s="138" t="s">
        <v>85</v>
      </c>
      <c r="AY643" s="17" t="s">
        <v>153</v>
      </c>
      <c r="BE643" s="139">
        <f>IF(N643="základní",J643,0)</f>
        <v>0</v>
      </c>
      <c r="BF643" s="139">
        <f>IF(N643="snížená",J643,0)</f>
        <v>0</v>
      </c>
      <c r="BG643" s="139">
        <f>IF(N643="zákl. přenesená",J643,0)</f>
        <v>0</v>
      </c>
      <c r="BH643" s="139">
        <f>IF(N643="sníž. přenesená",J643,0)</f>
        <v>0</v>
      </c>
      <c r="BI643" s="139">
        <f>IF(N643="nulová",J643,0)</f>
        <v>0</v>
      </c>
      <c r="BJ643" s="17" t="s">
        <v>85</v>
      </c>
      <c r="BK643" s="139">
        <f>ROUND(I643*H643,2)</f>
        <v>0</v>
      </c>
      <c r="BL643" s="17" t="s">
        <v>245</v>
      </c>
      <c r="BM643" s="138" t="s">
        <v>1036</v>
      </c>
    </row>
    <row r="644" spans="2:65" s="1" customFormat="1" hidden="1">
      <c r="B644" s="32"/>
      <c r="D644" s="140" t="s">
        <v>162</v>
      </c>
      <c r="F644" s="141" t="s">
        <v>1037</v>
      </c>
      <c r="I644" s="142"/>
      <c r="L644" s="32"/>
      <c r="M644" s="143"/>
      <c r="T644" s="53"/>
      <c r="AT644" s="17" t="s">
        <v>162</v>
      </c>
      <c r="AU644" s="17" t="s">
        <v>85</v>
      </c>
    </row>
    <row r="645" spans="2:65" s="12" customFormat="1">
      <c r="B645" s="144"/>
      <c r="D645" s="145" t="s">
        <v>164</v>
      </c>
      <c r="E645" s="146" t="s">
        <v>19</v>
      </c>
      <c r="F645" s="147" t="s">
        <v>1038</v>
      </c>
      <c r="H645" s="148">
        <v>6.34</v>
      </c>
      <c r="I645" s="149"/>
      <c r="L645" s="144"/>
      <c r="M645" s="150"/>
      <c r="T645" s="151"/>
      <c r="AT645" s="146" t="s">
        <v>164</v>
      </c>
      <c r="AU645" s="146" t="s">
        <v>85</v>
      </c>
      <c r="AV645" s="12" t="s">
        <v>85</v>
      </c>
      <c r="AW645" s="12" t="s">
        <v>33</v>
      </c>
      <c r="AX645" s="12" t="s">
        <v>80</v>
      </c>
      <c r="AY645" s="146" t="s">
        <v>153</v>
      </c>
    </row>
    <row r="646" spans="2:65" s="1" customFormat="1" ht="14.45" customHeight="1">
      <c r="B646" s="32"/>
      <c r="C646" s="165" t="s">
        <v>1039</v>
      </c>
      <c r="D646" s="165" t="s">
        <v>267</v>
      </c>
      <c r="E646" s="166" t="s">
        <v>1040</v>
      </c>
      <c r="F646" s="167" t="s">
        <v>1041</v>
      </c>
      <c r="G646" s="168" t="s">
        <v>158</v>
      </c>
      <c r="H646" s="169">
        <v>0.14299999999999999</v>
      </c>
      <c r="I646" s="170"/>
      <c r="J646" s="171">
        <f>ROUND(I646*H646,2)</f>
        <v>0</v>
      </c>
      <c r="K646" s="167" t="s">
        <v>159</v>
      </c>
      <c r="L646" s="172"/>
      <c r="M646" s="173" t="s">
        <v>19</v>
      </c>
      <c r="N646" s="174" t="s">
        <v>44</v>
      </c>
      <c r="P646" s="136">
        <f>O646*H646</f>
        <v>0</v>
      </c>
      <c r="Q646" s="136">
        <v>0.55000000000000004</v>
      </c>
      <c r="R646" s="136">
        <f>Q646*H646</f>
        <v>7.8649999999999998E-2</v>
      </c>
      <c r="S646" s="136">
        <v>0</v>
      </c>
      <c r="T646" s="137">
        <f>S646*H646</f>
        <v>0</v>
      </c>
      <c r="AR646" s="138" t="s">
        <v>270</v>
      </c>
      <c r="AT646" s="138" t="s">
        <v>267</v>
      </c>
      <c r="AU646" s="138" t="s">
        <v>85</v>
      </c>
      <c r="AY646" s="17" t="s">
        <v>153</v>
      </c>
      <c r="BE646" s="139">
        <f>IF(N646="základní",J646,0)</f>
        <v>0</v>
      </c>
      <c r="BF646" s="139">
        <f>IF(N646="snížená",J646,0)</f>
        <v>0</v>
      </c>
      <c r="BG646" s="139">
        <f>IF(N646="zákl. přenesená",J646,0)</f>
        <v>0</v>
      </c>
      <c r="BH646" s="139">
        <f>IF(N646="sníž. přenesená",J646,0)</f>
        <v>0</v>
      </c>
      <c r="BI646" s="139">
        <f>IF(N646="nulová",J646,0)</f>
        <v>0</v>
      </c>
      <c r="BJ646" s="17" t="s">
        <v>85</v>
      </c>
      <c r="BK646" s="139">
        <f>ROUND(I646*H646,2)</f>
        <v>0</v>
      </c>
      <c r="BL646" s="17" t="s">
        <v>245</v>
      </c>
      <c r="BM646" s="138" t="s">
        <v>1042</v>
      </c>
    </row>
    <row r="647" spans="2:65" s="12" customFormat="1">
      <c r="B647" s="144"/>
      <c r="D647" s="145" t="s">
        <v>164</v>
      </c>
      <c r="E647" s="146" t="s">
        <v>19</v>
      </c>
      <c r="F647" s="147" t="s">
        <v>1043</v>
      </c>
      <c r="H647" s="148">
        <v>0.14299999999999999</v>
      </c>
      <c r="I647" s="149"/>
      <c r="L647" s="144"/>
      <c r="M647" s="150"/>
      <c r="T647" s="151"/>
      <c r="AT647" s="146" t="s">
        <v>164</v>
      </c>
      <c r="AU647" s="146" t="s">
        <v>85</v>
      </c>
      <c r="AV647" s="12" t="s">
        <v>85</v>
      </c>
      <c r="AW647" s="12" t="s">
        <v>33</v>
      </c>
      <c r="AX647" s="12" t="s">
        <v>80</v>
      </c>
      <c r="AY647" s="146" t="s">
        <v>153</v>
      </c>
    </row>
    <row r="648" spans="2:65" s="1" customFormat="1" ht="22.15" customHeight="1">
      <c r="B648" s="32"/>
      <c r="C648" s="127" t="s">
        <v>1044</v>
      </c>
      <c r="D648" s="127" t="s">
        <v>155</v>
      </c>
      <c r="E648" s="128" t="s">
        <v>1045</v>
      </c>
      <c r="F648" s="129" t="s">
        <v>1046</v>
      </c>
      <c r="G648" s="130" t="s">
        <v>500</v>
      </c>
      <c r="H648" s="131">
        <v>27.2</v>
      </c>
      <c r="I648" s="132"/>
      <c r="J648" s="133">
        <f>ROUND(I648*H648,2)</f>
        <v>0</v>
      </c>
      <c r="K648" s="129" t="s">
        <v>159</v>
      </c>
      <c r="L648" s="32"/>
      <c r="M648" s="134" t="s">
        <v>19</v>
      </c>
      <c r="N648" s="135" t="s">
        <v>44</v>
      </c>
      <c r="P648" s="136">
        <f>O648*H648</f>
        <v>0</v>
      </c>
      <c r="Q648" s="136">
        <v>0</v>
      </c>
      <c r="R648" s="136">
        <f>Q648*H648</f>
        <v>0</v>
      </c>
      <c r="S648" s="136">
        <v>0</v>
      </c>
      <c r="T648" s="137">
        <f>S648*H648</f>
        <v>0</v>
      </c>
      <c r="AR648" s="138" t="s">
        <v>245</v>
      </c>
      <c r="AT648" s="138" t="s">
        <v>155</v>
      </c>
      <c r="AU648" s="138" t="s">
        <v>85</v>
      </c>
      <c r="AY648" s="17" t="s">
        <v>153</v>
      </c>
      <c r="BE648" s="139">
        <f>IF(N648="základní",J648,0)</f>
        <v>0</v>
      </c>
      <c r="BF648" s="139">
        <f>IF(N648="snížená",J648,0)</f>
        <v>0</v>
      </c>
      <c r="BG648" s="139">
        <f>IF(N648="zákl. přenesená",J648,0)</f>
        <v>0</v>
      </c>
      <c r="BH648" s="139">
        <f>IF(N648="sníž. přenesená",J648,0)</f>
        <v>0</v>
      </c>
      <c r="BI648" s="139">
        <f>IF(N648="nulová",J648,0)</f>
        <v>0</v>
      </c>
      <c r="BJ648" s="17" t="s">
        <v>85</v>
      </c>
      <c r="BK648" s="139">
        <f>ROUND(I648*H648,2)</f>
        <v>0</v>
      </c>
      <c r="BL648" s="17" t="s">
        <v>245</v>
      </c>
      <c r="BM648" s="138" t="s">
        <v>1047</v>
      </c>
    </row>
    <row r="649" spans="2:65" s="1" customFormat="1" hidden="1">
      <c r="B649" s="32"/>
      <c r="D649" s="140" t="s">
        <v>162</v>
      </c>
      <c r="F649" s="141" t="s">
        <v>1048</v>
      </c>
      <c r="I649" s="142"/>
      <c r="L649" s="32"/>
      <c r="M649" s="143"/>
      <c r="T649" s="53"/>
      <c r="AT649" s="17" t="s">
        <v>162</v>
      </c>
      <c r="AU649" s="17" t="s">
        <v>85</v>
      </c>
    </row>
    <row r="650" spans="2:65" s="12" customFormat="1">
      <c r="B650" s="144"/>
      <c r="D650" s="145" t="s">
        <v>164</v>
      </c>
      <c r="E650" s="146" t="s">
        <v>19</v>
      </c>
      <c r="F650" s="147" t="s">
        <v>1049</v>
      </c>
      <c r="H650" s="148">
        <v>27.2</v>
      </c>
      <c r="I650" s="149"/>
      <c r="L650" s="144"/>
      <c r="M650" s="150"/>
      <c r="T650" s="151"/>
      <c r="AT650" s="146" t="s">
        <v>164</v>
      </c>
      <c r="AU650" s="146" t="s">
        <v>85</v>
      </c>
      <c r="AV650" s="12" t="s">
        <v>85</v>
      </c>
      <c r="AW650" s="12" t="s">
        <v>33</v>
      </c>
      <c r="AX650" s="12" t="s">
        <v>80</v>
      </c>
      <c r="AY650" s="146" t="s">
        <v>153</v>
      </c>
    </row>
    <row r="651" spans="2:65" s="1" customFormat="1" ht="14.45" customHeight="1">
      <c r="B651" s="32"/>
      <c r="C651" s="165" t="s">
        <v>768</v>
      </c>
      <c r="D651" s="165" t="s">
        <v>267</v>
      </c>
      <c r="E651" s="166" t="s">
        <v>1050</v>
      </c>
      <c r="F651" s="167" t="s">
        <v>1051</v>
      </c>
      <c r="G651" s="168" t="s">
        <v>158</v>
      </c>
      <c r="H651" s="169">
        <v>1.1020000000000001</v>
      </c>
      <c r="I651" s="170"/>
      <c r="J651" s="171">
        <f>ROUND(I651*H651,2)</f>
        <v>0</v>
      </c>
      <c r="K651" s="167" t="s">
        <v>159</v>
      </c>
      <c r="L651" s="172"/>
      <c r="M651" s="173" t="s">
        <v>19</v>
      </c>
      <c r="N651" s="174" t="s">
        <v>44</v>
      </c>
      <c r="P651" s="136">
        <f>O651*H651</f>
        <v>0</v>
      </c>
      <c r="Q651" s="136">
        <v>0.55000000000000004</v>
      </c>
      <c r="R651" s="136">
        <f>Q651*H651</f>
        <v>0.60610000000000008</v>
      </c>
      <c r="S651" s="136">
        <v>0</v>
      </c>
      <c r="T651" s="137">
        <f>S651*H651</f>
        <v>0</v>
      </c>
      <c r="AR651" s="138" t="s">
        <v>270</v>
      </c>
      <c r="AT651" s="138" t="s">
        <v>267</v>
      </c>
      <c r="AU651" s="138" t="s">
        <v>85</v>
      </c>
      <c r="AY651" s="17" t="s">
        <v>153</v>
      </c>
      <c r="BE651" s="139">
        <f>IF(N651="základní",J651,0)</f>
        <v>0</v>
      </c>
      <c r="BF651" s="139">
        <f>IF(N651="snížená",J651,0)</f>
        <v>0</v>
      </c>
      <c r="BG651" s="139">
        <f>IF(N651="zákl. přenesená",J651,0)</f>
        <v>0</v>
      </c>
      <c r="BH651" s="139">
        <f>IF(N651="sníž. přenesená",J651,0)</f>
        <v>0</v>
      </c>
      <c r="BI651" s="139">
        <f>IF(N651="nulová",J651,0)</f>
        <v>0</v>
      </c>
      <c r="BJ651" s="17" t="s">
        <v>85</v>
      </c>
      <c r="BK651" s="139">
        <f>ROUND(I651*H651,2)</f>
        <v>0</v>
      </c>
      <c r="BL651" s="17" t="s">
        <v>245</v>
      </c>
      <c r="BM651" s="138" t="s">
        <v>1052</v>
      </c>
    </row>
    <row r="652" spans="2:65" s="12" customFormat="1">
      <c r="B652" s="144"/>
      <c r="D652" s="145" t="s">
        <v>164</v>
      </c>
      <c r="E652" s="146" t="s">
        <v>19</v>
      </c>
      <c r="F652" s="147" t="s">
        <v>1053</v>
      </c>
      <c r="H652" s="148">
        <v>1.1020000000000001</v>
      </c>
      <c r="I652" s="149"/>
      <c r="L652" s="144"/>
      <c r="M652" s="150"/>
      <c r="T652" s="151"/>
      <c r="AT652" s="146" t="s">
        <v>164</v>
      </c>
      <c r="AU652" s="146" t="s">
        <v>85</v>
      </c>
      <c r="AV652" s="12" t="s">
        <v>85</v>
      </c>
      <c r="AW652" s="12" t="s">
        <v>33</v>
      </c>
      <c r="AX652" s="12" t="s">
        <v>80</v>
      </c>
      <c r="AY652" s="146" t="s">
        <v>153</v>
      </c>
    </row>
    <row r="653" spans="2:65" s="1" customFormat="1" ht="19.899999999999999" customHeight="1">
      <c r="B653" s="32"/>
      <c r="C653" s="127" t="s">
        <v>1054</v>
      </c>
      <c r="D653" s="127" t="s">
        <v>155</v>
      </c>
      <c r="E653" s="128" t="s">
        <v>1055</v>
      </c>
      <c r="F653" s="129" t="s">
        <v>1056</v>
      </c>
      <c r="G653" s="130" t="s">
        <v>202</v>
      </c>
      <c r="H653" s="131">
        <v>310.5</v>
      </c>
      <c r="I653" s="132"/>
      <c r="J653" s="133">
        <f>ROUND(I653*H653,2)</f>
        <v>0</v>
      </c>
      <c r="K653" s="129" t="s">
        <v>159</v>
      </c>
      <c r="L653" s="32"/>
      <c r="M653" s="134" t="s">
        <v>19</v>
      </c>
      <c r="N653" s="135" t="s">
        <v>44</v>
      </c>
      <c r="P653" s="136">
        <f>O653*H653</f>
        <v>0</v>
      </c>
      <c r="Q653" s="136">
        <v>0</v>
      </c>
      <c r="R653" s="136">
        <f>Q653*H653</f>
        <v>0</v>
      </c>
      <c r="S653" s="136">
        <v>0</v>
      </c>
      <c r="T653" s="137">
        <f>S653*H653</f>
        <v>0</v>
      </c>
      <c r="AR653" s="138" t="s">
        <v>245</v>
      </c>
      <c r="AT653" s="138" t="s">
        <v>155</v>
      </c>
      <c r="AU653" s="138" t="s">
        <v>85</v>
      </c>
      <c r="AY653" s="17" t="s">
        <v>153</v>
      </c>
      <c r="BE653" s="139">
        <f>IF(N653="základní",J653,0)</f>
        <v>0</v>
      </c>
      <c r="BF653" s="139">
        <f>IF(N653="snížená",J653,0)</f>
        <v>0</v>
      </c>
      <c r="BG653" s="139">
        <f>IF(N653="zákl. přenesená",J653,0)</f>
        <v>0</v>
      </c>
      <c r="BH653" s="139">
        <f>IF(N653="sníž. přenesená",J653,0)</f>
        <v>0</v>
      </c>
      <c r="BI653" s="139">
        <f>IF(N653="nulová",J653,0)</f>
        <v>0</v>
      </c>
      <c r="BJ653" s="17" t="s">
        <v>85</v>
      </c>
      <c r="BK653" s="139">
        <f>ROUND(I653*H653,2)</f>
        <v>0</v>
      </c>
      <c r="BL653" s="17" t="s">
        <v>245</v>
      </c>
      <c r="BM653" s="138" t="s">
        <v>1057</v>
      </c>
    </row>
    <row r="654" spans="2:65" s="1" customFormat="1" hidden="1">
      <c r="B654" s="32"/>
      <c r="D654" s="140" t="s">
        <v>162</v>
      </c>
      <c r="F654" s="141" t="s">
        <v>1058</v>
      </c>
      <c r="I654" s="142"/>
      <c r="L654" s="32"/>
      <c r="M654" s="143"/>
      <c r="T654" s="53"/>
      <c r="AT654" s="17" t="s">
        <v>162</v>
      </c>
      <c r="AU654" s="17" t="s">
        <v>85</v>
      </c>
    </row>
    <row r="655" spans="2:65" s="1" customFormat="1" ht="14.45" customHeight="1">
      <c r="B655" s="32"/>
      <c r="C655" s="165" t="s">
        <v>773</v>
      </c>
      <c r="D655" s="165" t="s">
        <v>267</v>
      </c>
      <c r="E655" s="166" t="s">
        <v>1059</v>
      </c>
      <c r="F655" s="167" t="s">
        <v>1060</v>
      </c>
      <c r="G655" s="168" t="s">
        <v>158</v>
      </c>
      <c r="H655" s="169">
        <v>8.6940000000000008</v>
      </c>
      <c r="I655" s="170"/>
      <c r="J655" s="171">
        <f>ROUND(I655*H655,2)</f>
        <v>0</v>
      </c>
      <c r="K655" s="167" t="s">
        <v>159</v>
      </c>
      <c r="L655" s="172"/>
      <c r="M655" s="173" t="s">
        <v>19</v>
      </c>
      <c r="N655" s="174" t="s">
        <v>44</v>
      </c>
      <c r="P655" s="136">
        <f>O655*H655</f>
        <v>0</v>
      </c>
      <c r="Q655" s="136">
        <v>0.55000000000000004</v>
      </c>
      <c r="R655" s="136">
        <f>Q655*H655</f>
        <v>4.7817000000000007</v>
      </c>
      <c r="S655" s="136">
        <v>0</v>
      </c>
      <c r="T655" s="137">
        <f>S655*H655</f>
        <v>0</v>
      </c>
      <c r="AR655" s="138" t="s">
        <v>270</v>
      </c>
      <c r="AT655" s="138" t="s">
        <v>267</v>
      </c>
      <c r="AU655" s="138" t="s">
        <v>85</v>
      </c>
      <c r="AY655" s="17" t="s">
        <v>153</v>
      </c>
      <c r="BE655" s="139">
        <f>IF(N655="základní",J655,0)</f>
        <v>0</v>
      </c>
      <c r="BF655" s="139">
        <f>IF(N655="snížená",J655,0)</f>
        <v>0</v>
      </c>
      <c r="BG655" s="139">
        <f>IF(N655="zákl. přenesená",J655,0)</f>
        <v>0</v>
      </c>
      <c r="BH655" s="139">
        <f>IF(N655="sníž. přenesená",J655,0)</f>
        <v>0</v>
      </c>
      <c r="BI655" s="139">
        <f>IF(N655="nulová",J655,0)</f>
        <v>0</v>
      </c>
      <c r="BJ655" s="17" t="s">
        <v>85</v>
      </c>
      <c r="BK655" s="139">
        <f>ROUND(I655*H655,2)</f>
        <v>0</v>
      </c>
      <c r="BL655" s="17" t="s">
        <v>245</v>
      </c>
      <c r="BM655" s="138" t="s">
        <v>1061</v>
      </c>
    </row>
    <row r="656" spans="2:65" s="12" customFormat="1">
      <c r="B656" s="144"/>
      <c r="D656" s="145" t="s">
        <v>164</v>
      </c>
      <c r="E656" s="146" t="s">
        <v>19</v>
      </c>
      <c r="F656" s="147" t="s">
        <v>1062</v>
      </c>
      <c r="H656" s="148">
        <v>8.6940000000000008</v>
      </c>
      <c r="I656" s="149"/>
      <c r="L656" s="144"/>
      <c r="M656" s="150"/>
      <c r="T656" s="151"/>
      <c r="AT656" s="146" t="s">
        <v>164</v>
      </c>
      <c r="AU656" s="146" t="s">
        <v>85</v>
      </c>
      <c r="AV656" s="12" t="s">
        <v>85</v>
      </c>
      <c r="AW656" s="12" t="s">
        <v>33</v>
      </c>
      <c r="AX656" s="12" t="s">
        <v>80</v>
      </c>
      <c r="AY656" s="146" t="s">
        <v>153</v>
      </c>
    </row>
    <row r="657" spans="2:65" s="1" customFormat="1" ht="22.15" customHeight="1">
      <c r="B657" s="32"/>
      <c r="C657" s="127" t="s">
        <v>1063</v>
      </c>
      <c r="D657" s="127" t="s">
        <v>155</v>
      </c>
      <c r="E657" s="128" t="s">
        <v>1064</v>
      </c>
      <c r="F657" s="129" t="s">
        <v>1065</v>
      </c>
      <c r="G657" s="130" t="s">
        <v>202</v>
      </c>
      <c r="H657" s="131">
        <v>24.84</v>
      </c>
      <c r="I657" s="132"/>
      <c r="J657" s="133">
        <f>ROUND(I657*H657,2)</f>
        <v>0</v>
      </c>
      <c r="K657" s="129" t="s">
        <v>159</v>
      </c>
      <c r="L657" s="32"/>
      <c r="M657" s="134" t="s">
        <v>19</v>
      </c>
      <c r="N657" s="135" t="s">
        <v>44</v>
      </c>
      <c r="P657" s="136">
        <f>O657*H657</f>
        <v>0</v>
      </c>
      <c r="Q657" s="136">
        <v>0</v>
      </c>
      <c r="R657" s="136">
        <f>Q657*H657</f>
        <v>0</v>
      </c>
      <c r="S657" s="136">
        <v>0</v>
      </c>
      <c r="T657" s="137">
        <f>S657*H657</f>
        <v>0</v>
      </c>
      <c r="AR657" s="138" t="s">
        <v>245</v>
      </c>
      <c r="AT657" s="138" t="s">
        <v>155</v>
      </c>
      <c r="AU657" s="138" t="s">
        <v>85</v>
      </c>
      <c r="AY657" s="17" t="s">
        <v>153</v>
      </c>
      <c r="BE657" s="139">
        <f>IF(N657="základní",J657,0)</f>
        <v>0</v>
      </c>
      <c r="BF657" s="139">
        <f>IF(N657="snížená",J657,0)</f>
        <v>0</v>
      </c>
      <c r="BG657" s="139">
        <f>IF(N657="zákl. přenesená",J657,0)</f>
        <v>0</v>
      </c>
      <c r="BH657" s="139">
        <f>IF(N657="sníž. přenesená",J657,0)</f>
        <v>0</v>
      </c>
      <c r="BI657" s="139">
        <f>IF(N657="nulová",J657,0)</f>
        <v>0</v>
      </c>
      <c r="BJ657" s="17" t="s">
        <v>85</v>
      </c>
      <c r="BK657" s="139">
        <f>ROUND(I657*H657,2)</f>
        <v>0</v>
      </c>
      <c r="BL657" s="17" t="s">
        <v>245</v>
      </c>
      <c r="BM657" s="138" t="s">
        <v>1066</v>
      </c>
    </row>
    <row r="658" spans="2:65" s="1" customFormat="1" hidden="1">
      <c r="B658" s="32"/>
      <c r="D658" s="140" t="s">
        <v>162</v>
      </c>
      <c r="F658" s="141" t="s">
        <v>1067</v>
      </c>
      <c r="I658" s="142"/>
      <c r="L658" s="32"/>
      <c r="M658" s="143"/>
      <c r="T658" s="53"/>
      <c r="AT658" s="17" t="s">
        <v>162</v>
      </c>
      <c r="AU658" s="17" t="s">
        <v>85</v>
      </c>
    </row>
    <row r="659" spans="2:65" s="12" customFormat="1">
      <c r="B659" s="144"/>
      <c r="D659" s="145" t="s">
        <v>164</v>
      </c>
      <c r="E659" s="146" t="s">
        <v>19</v>
      </c>
      <c r="F659" s="147" t="s">
        <v>1068</v>
      </c>
      <c r="H659" s="148">
        <v>24.84</v>
      </c>
      <c r="I659" s="149"/>
      <c r="L659" s="144"/>
      <c r="M659" s="150"/>
      <c r="T659" s="151"/>
      <c r="AT659" s="146" t="s">
        <v>164</v>
      </c>
      <c r="AU659" s="146" t="s">
        <v>85</v>
      </c>
      <c r="AV659" s="12" t="s">
        <v>85</v>
      </c>
      <c r="AW659" s="12" t="s">
        <v>33</v>
      </c>
      <c r="AX659" s="12" t="s">
        <v>80</v>
      </c>
      <c r="AY659" s="146" t="s">
        <v>153</v>
      </c>
    </row>
    <row r="660" spans="2:65" s="1" customFormat="1" ht="14.45" customHeight="1">
      <c r="B660" s="32"/>
      <c r="C660" s="165" t="s">
        <v>778</v>
      </c>
      <c r="D660" s="165" t="s">
        <v>267</v>
      </c>
      <c r="E660" s="166" t="s">
        <v>1069</v>
      </c>
      <c r="F660" s="167" t="s">
        <v>1070</v>
      </c>
      <c r="G660" s="168" t="s">
        <v>202</v>
      </c>
      <c r="H660" s="169">
        <v>27.324000000000002</v>
      </c>
      <c r="I660" s="170"/>
      <c r="J660" s="171">
        <f>ROUND(I660*H660,2)</f>
        <v>0</v>
      </c>
      <c r="K660" s="167" t="s">
        <v>159</v>
      </c>
      <c r="L660" s="172"/>
      <c r="M660" s="173" t="s">
        <v>19</v>
      </c>
      <c r="N660" s="174" t="s">
        <v>44</v>
      </c>
      <c r="P660" s="136">
        <f>O660*H660</f>
        <v>0</v>
      </c>
      <c r="Q660" s="136">
        <v>1.46E-2</v>
      </c>
      <c r="R660" s="136">
        <f>Q660*H660</f>
        <v>0.39893040000000002</v>
      </c>
      <c r="S660" s="136">
        <v>0</v>
      </c>
      <c r="T660" s="137">
        <f>S660*H660</f>
        <v>0</v>
      </c>
      <c r="AR660" s="138" t="s">
        <v>270</v>
      </c>
      <c r="AT660" s="138" t="s">
        <v>267</v>
      </c>
      <c r="AU660" s="138" t="s">
        <v>85</v>
      </c>
      <c r="AY660" s="17" t="s">
        <v>153</v>
      </c>
      <c r="BE660" s="139">
        <f>IF(N660="základní",J660,0)</f>
        <v>0</v>
      </c>
      <c r="BF660" s="139">
        <f>IF(N660="snížená",J660,0)</f>
        <v>0</v>
      </c>
      <c r="BG660" s="139">
        <f>IF(N660="zákl. přenesená",J660,0)</f>
        <v>0</v>
      </c>
      <c r="BH660" s="139">
        <f>IF(N660="sníž. přenesená",J660,0)</f>
        <v>0</v>
      </c>
      <c r="BI660" s="139">
        <f>IF(N660="nulová",J660,0)</f>
        <v>0</v>
      </c>
      <c r="BJ660" s="17" t="s">
        <v>85</v>
      </c>
      <c r="BK660" s="139">
        <f>ROUND(I660*H660,2)</f>
        <v>0</v>
      </c>
      <c r="BL660" s="17" t="s">
        <v>245</v>
      </c>
      <c r="BM660" s="138" t="s">
        <v>1071</v>
      </c>
    </row>
    <row r="661" spans="2:65" s="12" customFormat="1">
      <c r="B661" s="144"/>
      <c r="D661" s="145" t="s">
        <v>164</v>
      </c>
      <c r="F661" s="147" t="s">
        <v>1072</v>
      </c>
      <c r="H661" s="148">
        <v>27.324000000000002</v>
      </c>
      <c r="I661" s="149"/>
      <c r="L661" s="144"/>
      <c r="M661" s="150"/>
      <c r="T661" s="151"/>
      <c r="AT661" s="146" t="s">
        <v>164</v>
      </c>
      <c r="AU661" s="146" t="s">
        <v>85</v>
      </c>
      <c r="AV661" s="12" t="s">
        <v>85</v>
      </c>
      <c r="AW661" s="12" t="s">
        <v>4</v>
      </c>
      <c r="AX661" s="12" t="s">
        <v>80</v>
      </c>
      <c r="AY661" s="146" t="s">
        <v>153</v>
      </c>
    </row>
    <row r="662" spans="2:65" s="1" customFormat="1" ht="22.15" customHeight="1">
      <c r="B662" s="32"/>
      <c r="C662" s="127" t="s">
        <v>1073</v>
      </c>
      <c r="D662" s="127" t="s">
        <v>155</v>
      </c>
      <c r="E662" s="128" t="s">
        <v>1074</v>
      </c>
      <c r="F662" s="129" t="s">
        <v>1075</v>
      </c>
      <c r="G662" s="130" t="s">
        <v>202</v>
      </c>
      <c r="H662" s="131">
        <v>283.45600000000002</v>
      </c>
      <c r="I662" s="132"/>
      <c r="J662" s="133">
        <f>ROUND(I662*H662,2)</f>
        <v>0</v>
      </c>
      <c r="K662" s="129" t="s">
        <v>159</v>
      </c>
      <c r="L662" s="32"/>
      <c r="M662" s="134" t="s">
        <v>19</v>
      </c>
      <c r="N662" s="135" t="s">
        <v>44</v>
      </c>
      <c r="P662" s="136">
        <f>O662*H662</f>
        <v>0</v>
      </c>
      <c r="Q662" s="136">
        <v>0</v>
      </c>
      <c r="R662" s="136">
        <f>Q662*H662</f>
        <v>0</v>
      </c>
      <c r="S662" s="136">
        <v>1.4999999999999999E-2</v>
      </c>
      <c r="T662" s="137">
        <f>S662*H662</f>
        <v>4.2518400000000005</v>
      </c>
      <c r="AR662" s="138" t="s">
        <v>245</v>
      </c>
      <c r="AT662" s="138" t="s">
        <v>155</v>
      </c>
      <c r="AU662" s="138" t="s">
        <v>85</v>
      </c>
      <c r="AY662" s="17" t="s">
        <v>153</v>
      </c>
      <c r="BE662" s="139">
        <f>IF(N662="základní",J662,0)</f>
        <v>0</v>
      </c>
      <c r="BF662" s="139">
        <f>IF(N662="snížená",J662,0)</f>
        <v>0</v>
      </c>
      <c r="BG662" s="139">
        <f>IF(N662="zákl. přenesená",J662,0)</f>
        <v>0</v>
      </c>
      <c r="BH662" s="139">
        <f>IF(N662="sníž. přenesená",J662,0)</f>
        <v>0</v>
      </c>
      <c r="BI662" s="139">
        <f>IF(N662="nulová",J662,0)</f>
        <v>0</v>
      </c>
      <c r="BJ662" s="17" t="s">
        <v>85</v>
      </c>
      <c r="BK662" s="139">
        <f>ROUND(I662*H662,2)</f>
        <v>0</v>
      </c>
      <c r="BL662" s="17" t="s">
        <v>245</v>
      </c>
      <c r="BM662" s="138" t="s">
        <v>1076</v>
      </c>
    </row>
    <row r="663" spans="2:65" s="1" customFormat="1" hidden="1">
      <c r="B663" s="32"/>
      <c r="D663" s="140" t="s">
        <v>162</v>
      </c>
      <c r="F663" s="141" t="s">
        <v>1077</v>
      </c>
      <c r="I663" s="142"/>
      <c r="L663" s="32"/>
      <c r="M663" s="143"/>
      <c r="T663" s="53"/>
      <c r="AT663" s="17" t="s">
        <v>162</v>
      </c>
      <c r="AU663" s="17" t="s">
        <v>85</v>
      </c>
    </row>
    <row r="664" spans="2:65" s="12" customFormat="1">
      <c r="B664" s="144"/>
      <c r="D664" s="145" t="s">
        <v>164</v>
      </c>
      <c r="E664" s="146" t="s">
        <v>19</v>
      </c>
      <c r="F664" s="147" t="s">
        <v>1078</v>
      </c>
      <c r="H664" s="148">
        <v>283.45600000000002</v>
      </c>
      <c r="I664" s="149"/>
      <c r="L664" s="144"/>
      <c r="M664" s="150"/>
      <c r="T664" s="151"/>
      <c r="AT664" s="146" t="s">
        <v>164</v>
      </c>
      <c r="AU664" s="146" t="s">
        <v>85</v>
      </c>
      <c r="AV664" s="12" t="s">
        <v>85</v>
      </c>
      <c r="AW664" s="12" t="s">
        <v>33</v>
      </c>
      <c r="AX664" s="12" t="s">
        <v>80</v>
      </c>
      <c r="AY664" s="146" t="s">
        <v>153</v>
      </c>
    </row>
    <row r="665" spans="2:65" s="1" customFormat="1" ht="14.45" customHeight="1">
      <c r="B665" s="32"/>
      <c r="C665" s="127" t="s">
        <v>1079</v>
      </c>
      <c r="D665" s="127" t="s">
        <v>155</v>
      </c>
      <c r="E665" s="128" t="s">
        <v>1080</v>
      </c>
      <c r="F665" s="129" t="s">
        <v>1081</v>
      </c>
      <c r="G665" s="130" t="s">
        <v>500</v>
      </c>
      <c r="H665" s="131">
        <v>2</v>
      </c>
      <c r="I665" s="132"/>
      <c r="J665" s="133">
        <f>ROUND(I665*H665,2)</f>
        <v>0</v>
      </c>
      <c r="K665" s="129" t="s">
        <v>159</v>
      </c>
      <c r="L665" s="32"/>
      <c r="M665" s="134" t="s">
        <v>19</v>
      </c>
      <c r="N665" s="135" t="s">
        <v>44</v>
      </c>
      <c r="P665" s="136">
        <f>O665*H665</f>
        <v>0</v>
      </c>
      <c r="Q665" s="136">
        <v>0</v>
      </c>
      <c r="R665" s="136">
        <f>Q665*H665</f>
        <v>0</v>
      </c>
      <c r="S665" s="136">
        <v>0.04</v>
      </c>
      <c r="T665" s="137">
        <f>S665*H665</f>
        <v>0.08</v>
      </c>
      <c r="AR665" s="138" t="s">
        <v>245</v>
      </c>
      <c r="AT665" s="138" t="s">
        <v>155</v>
      </c>
      <c r="AU665" s="138" t="s">
        <v>85</v>
      </c>
      <c r="AY665" s="17" t="s">
        <v>153</v>
      </c>
      <c r="BE665" s="139">
        <f>IF(N665="základní",J665,0)</f>
        <v>0</v>
      </c>
      <c r="BF665" s="139">
        <f>IF(N665="snížená",J665,0)</f>
        <v>0</v>
      </c>
      <c r="BG665" s="139">
        <f>IF(N665="zákl. přenesená",J665,0)</f>
        <v>0</v>
      </c>
      <c r="BH665" s="139">
        <f>IF(N665="sníž. přenesená",J665,0)</f>
        <v>0</v>
      </c>
      <c r="BI665" s="139">
        <f>IF(N665="nulová",J665,0)</f>
        <v>0</v>
      </c>
      <c r="BJ665" s="17" t="s">
        <v>85</v>
      </c>
      <c r="BK665" s="139">
        <f>ROUND(I665*H665,2)</f>
        <v>0</v>
      </c>
      <c r="BL665" s="17" t="s">
        <v>245</v>
      </c>
      <c r="BM665" s="138" t="s">
        <v>1082</v>
      </c>
    </row>
    <row r="666" spans="2:65" s="1" customFormat="1" hidden="1">
      <c r="B666" s="32"/>
      <c r="D666" s="140" t="s">
        <v>162</v>
      </c>
      <c r="F666" s="141" t="s">
        <v>1083</v>
      </c>
      <c r="I666" s="142"/>
      <c r="L666" s="32"/>
      <c r="M666" s="143"/>
      <c r="T666" s="53"/>
      <c r="AT666" s="17" t="s">
        <v>162</v>
      </c>
      <c r="AU666" s="17" t="s">
        <v>85</v>
      </c>
    </row>
    <row r="667" spans="2:65" s="1" customFormat="1" ht="19.899999999999999" customHeight="1">
      <c r="B667" s="32"/>
      <c r="C667" s="127" t="s">
        <v>1084</v>
      </c>
      <c r="D667" s="127" t="s">
        <v>155</v>
      </c>
      <c r="E667" s="128" t="s">
        <v>1085</v>
      </c>
      <c r="F667" s="129" t="s">
        <v>1086</v>
      </c>
      <c r="G667" s="130" t="s">
        <v>158</v>
      </c>
      <c r="H667" s="131">
        <v>23.335000000000001</v>
      </c>
      <c r="I667" s="132"/>
      <c r="J667" s="133">
        <f>ROUND(I667*H667,2)</f>
        <v>0</v>
      </c>
      <c r="K667" s="129" t="s">
        <v>159</v>
      </c>
      <c r="L667" s="32"/>
      <c r="M667" s="134" t="s">
        <v>19</v>
      </c>
      <c r="N667" s="135" t="s">
        <v>44</v>
      </c>
      <c r="P667" s="136">
        <f>O667*H667</f>
        <v>0</v>
      </c>
      <c r="Q667" s="136">
        <v>2.3369999999999998E-2</v>
      </c>
      <c r="R667" s="136">
        <f>Q667*H667</f>
        <v>0.54533894999999999</v>
      </c>
      <c r="S667" s="136">
        <v>0</v>
      </c>
      <c r="T667" s="137">
        <f>S667*H667</f>
        <v>0</v>
      </c>
      <c r="AR667" s="138" t="s">
        <v>245</v>
      </c>
      <c r="AT667" s="138" t="s">
        <v>155</v>
      </c>
      <c r="AU667" s="138" t="s">
        <v>85</v>
      </c>
      <c r="AY667" s="17" t="s">
        <v>153</v>
      </c>
      <c r="BE667" s="139">
        <f>IF(N667="základní",J667,0)</f>
        <v>0</v>
      </c>
      <c r="BF667" s="139">
        <f>IF(N667="snížená",J667,0)</f>
        <v>0</v>
      </c>
      <c r="BG667" s="139">
        <f>IF(N667="zákl. přenesená",J667,0)</f>
        <v>0</v>
      </c>
      <c r="BH667" s="139">
        <f>IF(N667="sníž. přenesená",J667,0)</f>
        <v>0</v>
      </c>
      <c r="BI667" s="139">
        <f>IF(N667="nulová",J667,0)</f>
        <v>0</v>
      </c>
      <c r="BJ667" s="17" t="s">
        <v>85</v>
      </c>
      <c r="BK667" s="139">
        <f>ROUND(I667*H667,2)</f>
        <v>0</v>
      </c>
      <c r="BL667" s="17" t="s">
        <v>245</v>
      </c>
      <c r="BM667" s="138" t="s">
        <v>1087</v>
      </c>
    </row>
    <row r="668" spans="2:65" s="1" customFormat="1" hidden="1">
      <c r="B668" s="32"/>
      <c r="D668" s="140" t="s">
        <v>162</v>
      </c>
      <c r="F668" s="141" t="s">
        <v>1088</v>
      </c>
      <c r="I668" s="142"/>
      <c r="L668" s="32"/>
      <c r="M668" s="143"/>
      <c r="T668" s="53"/>
      <c r="AT668" s="17" t="s">
        <v>162</v>
      </c>
      <c r="AU668" s="17" t="s">
        <v>85</v>
      </c>
    </row>
    <row r="669" spans="2:65" s="12" customFormat="1">
      <c r="B669" s="144"/>
      <c r="D669" s="145" t="s">
        <v>164</v>
      </c>
      <c r="E669" s="146" t="s">
        <v>19</v>
      </c>
      <c r="F669" s="147" t="s">
        <v>1089</v>
      </c>
      <c r="H669" s="148">
        <v>23.335000000000001</v>
      </c>
      <c r="I669" s="149"/>
      <c r="L669" s="144"/>
      <c r="M669" s="150"/>
      <c r="T669" s="151"/>
      <c r="AT669" s="146" t="s">
        <v>164</v>
      </c>
      <c r="AU669" s="146" t="s">
        <v>85</v>
      </c>
      <c r="AV669" s="12" t="s">
        <v>85</v>
      </c>
      <c r="AW669" s="12" t="s">
        <v>33</v>
      </c>
      <c r="AX669" s="12" t="s">
        <v>80</v>
      </c>
      <c r="AY669" s="146" t="s">
        <v>153</v>
      </c>
    </row>
    <row r="670" spans="2:65" s="1" customFormat="1" ht="22.15" customHeight="1">
      <c r="B670" s="32"/>
      <c r="C670" s="127" t="s">
        <v>1090</v>
      </c>
      <c r="D670" s="127" t="s">
        <v>155</v>
      </c>
      <c r="E670" s="128" t="s">
        <v>1091</v>
      </c>
      <c r="F670" s="129" t="s">
        <v>1092</v>
      </c>
      <c r="G670" s="130" t="s">
        <v>202</v>
      </c>
      <c r="H670" s="131">
        <v>577.76</v>
      </c>
      <c r="I670" s="132"/>
      <c r="J670" s="133">
        <f>ROUND(I670*H670,2)</f>
        <v>0</v>
      </c>
      <c r="K670" s="129" t="s">
        <v>159</v>
      </c>
      <c r="L670" s="32"/>
      <c r="M670" s="134" t="s">
        <v>19</v>
      </c>
      <c r="N670" s="135" t="s">
        <v>44</v>
      </c>
      <c r="P670" s="136">
        <f>O670*H670</f>
        <v>0</v>
      </c>
      <c r="Q670" s="136">
        <v>2.7720000000000002E-2</v>
      </c>
      <c r="R670" s="136">
        <f>Q670*H670</f>
        <v>16.015507200000002</v>
      </c>
      <c r="S670" s="136">
        <v>0</v>
      </c>
      <c r="T670" s="137">
        <f>S670*H670</f>
        <v>0</v>
      </c>
      <c r="AR670" s="138" t="s">
        <v>245</v>
      </c>
      <c r="AT670" s="138" t="s">
        <v>155</v>
      </c>
      <c r="AU670" s="138" t="s">
        <v>85</v>
      </c>
      <c r="AY670" s="17" t="s">
        <v>153</v>
      </c>
      <c r="BE670" s="139">
        <f>IF(N670="základní",J670,0)</f>
        <v>0</v>
      </c>
      <c r="BF670" s="139">
        <f>IF(N670="snížená",J670,0)</f>
        <v>0</v>
      </c>
      <c r="BG670" s="139">
        <f>IF(N670="zákl. přenesená",J670,0)</f>
        <v>0</v>
      </c>
      <c r="BH670" s="139">
        <f>IF(N670="sníž. přenesená",J670,0)</f>
        <v>0</v>
      </c>
      <c r="BI670" s="139">
        <f>IF(N670="nulová",J670,0)</f>
        <v>0</v>
      </c>
      <c r="BJ670" s="17" t="s">
        <v>85</v>
      </c>
      <c r="BK670" s="139">
        <f>ROUND(I670*H670,2)</f>
        <v>0</v>
      </c>
      <c r="BL670" s="17" t="s">
        <v>245</v>
      </c>
      <c r="BM670" s="138" t="s">
        <v>1093</v>
      </c>
    </row>
    <row r="671" spans="2:65" s="1" customFormat="1" hidden="1">
      <c r="B671" s="32"/>
      <c r="D671" s="140" t="s">
        <v>162</v>
      </c>
      <c r="F671" s="141" t="s">
        <v>1094</v>
      </c>
      <c r="I671" s="142"/>
      <c r="L671" s="32"/>
      <c r="M671" s="143"/>
      <c r="T671" s="53"/>
      <c r="AT671" s="17" t="s">
        <v>162</v>
      </c>
      <c r="AU671" s="17" t="s">
        <v>85</v>
      </c>
    </row>
    <row r="672" spans="2:65" s="12" customFormat="1">
      <c r="B672" s="144"/>
      <c r="D672" s="145" t="s">
        <v>164</v>
      </c>
      <c r="E672" s="146" t="s">
        <v>19</v>
      </c>
      <c r="F672" s="147" t="s">
        <v>1095</v>
      </c>
      <c r="H672" s="148">
        <v>577.76</v>
      </c>
      <c r="I672" s="149"/>
      <c r="L672" s="144"/>
      <c r="M672" s="150"/>
      <c r="T672" s="151"/>
      <c r="AT672" s="146" t="s">
        <v>164</v>
      </c>
      <c r="AU672" s="146" t="s">
        <v>85</v>
      </c>
      <c r="AV672" s="12" t="s">
        <v>85</v>
      </c>
      <c r="AW672" s="12" t="s">
        <v>33</v>
      </c>
      <c r="AX672" s="12" t="s">
        <v>80</v>
      </c>
      <c r="AY672" s="146" t="s">
        <v>153</v>
      </c>
    </row>
    <row r="673" spans="2:65" s="1" customFormat="1" ht="22.15" customHeight="1">
      <c r="B673" s="32"/>
      <c r="C673" s="127" t="s">
        <v>1096</v>
      </c>
      <c r="D673" s="127" t="s">
        <v>155</v>
      </c>
      <c r="E673" s="128" t="s">
        <v>1097</v>
      </c>
      <c r="F673" s="129" t="s">
        <v>1098</v>
      </c>
      <c r="G673" s="130" t="s">
        <v>202</v>
      </c>
      <c r="H673" s="131">
        <v>147.80000000000001</v>
      </c>
      <c r="I673" s="132"/>
      <c r="J673" s="133">
        <f>ROUND(I673*H673,2)</f>
        <v>0</v>
      </c>
      <c r="K673" s="129" t="s">
        <v>159</v>
      </c>
      <c r="L673" s="32"/>
      <c r="M673" s="134" t="s">
        <v>19</v>
      </c>
      <c r="N673" s="135" t="s">
        <v>44</v>
      </c>
      <c r="P673" s="136">
        <f>O673*H673</f>
        <v>0</v>
      </c>
      <c r="Q673" s="136">
        <v>3.4119999999999998E-2</v>
      </c>
      <c r="R673" s="136">
        <f>Q673*H673</f>
        <v>5.0429360000000001</v>
      </c>
      <c r="S673" s="136">
        <v>0</v>
      </c>
      <c r="T673" s="137">
        <f>S673*H673</f>
        <v>0</v>
      </c>
      <c r="AR673" s="138" t="s">
        <v>245</v>
      </c>
      <c r="AT673" s="138" t="s">
        <v>155</v>
      </c>
      <c r="AU673" s="138" t="s">
        <v>85</v>
      </c>
      <c r="AY673" s="17" t="s">
        <v>153</v>
      </c>
      <c r="BE673" s="139">
        <f>IF(N673="základní",J673,0)</f>
        <v>0</v>
      </c>
      <c r="BF673" s="139">
        <f>IF(N673="snížená",J673,0)</f>
        <v>0</v>
      </c>
      <c r="BG673" s="139">
        <f>IF(N673="zákl. přenesená",J673,0)</f>
        <v>0</v>
      </c>
      <c r="BH673" s="139">
        <f>IF(N673="sníž. přenesená",J673,0)</f>
        <v>0</v>
      </c>
      <c r="BI673" s="139">
        <f>IF(N673="nulová",J673,0)</f>
        <v>0</v>
      </c>
      <c r="BJ673" s="17" t="s">
        <v>85</v>
      </c>
      <c r="BK673" s="139">
        <f>ROUND(I673*H673,2)</f>
        <v>0</v>
      </c>
      <c r="BL673" s="17" t="s">
        <v>245</v>
      </c>
      <c r="BM673" s="138" t="s">
        <v>1099</v>
      </c>
    </row>
    <row r="674" spans="2:65" s="1" customFormat="1" hidden="1">
      <c r="B674" s="32"/>
      <c r="D674" s="140" t="s">
        <v>162</v>
      </c>
      <c r="F674" s="141" t="s">
        <v>1100</v>
      </c>
      <c r="I674" s="142"/>
      <c r="L674" s="32"/>
      <c r="M674" s="143"/>
      <c r="T674" s="53"/>
      <c r="AT674" s="17" t="s">
        <v>162</v>
      </c>
      <c r="AU674" s="17" t="s">
        <v>85</v>
      </c>
    </row>
    <row r="675" spans="2:65" s="12" customFormat="1">
      <c r="B675" s="144"/>
      <c r="D675" s="145" t="s">
        <v>164</v>
      </c>
      <c r="E675" s="146" t="s">
        <v>19</v>
      </c>
      <c r="F675" s="147" t="s">
        <v>1101</v>
      </c>
      <c r="H675" s="148">
        <v>147.80000000000001</v>
      </c>
      <c r="I675" s="149"/>
      <c r="L675" s="144"/>
      <c r="M675" s="150"/>
      <c r="T675" s="151"/>
      <c r="AT675" s="146" t="s">
        <v>164</v>
      </c>
      <c r="AU675" s="146" t="s">
        <v>85</v>
      </c>
      <c r="AV675" s="12" t="s">
        <v>85</v>
      </c>
      <c r="AW675" s="12" t="s">
        <v>33</v>
      </c>
      <c r="AX675" s="12" t="s">
        <v>80</v>
      </c>
      <c r="AY675" s="146" t="s">
        <v>153</v>
      </c>
    </row>
    <row r="676" spans="2:65" s="1" customFormat="1" ht="14.45" customHeight="1">
      <c r="B676" s="32"/>
      <c r="C676" s="127" t="s">
        <v>796</v>
      </c>
      <c r="D676" s="127" t="s">
        <v>155</v>
      </c>
      <c r="E676" s="128" t="s">
        <v>1102</v>
      </c>
      <c r="F676" s="129" t="s">
        <v>1103</v>
      </c>
      <c r="G676" s="130" t="s">
        <v>500</v>
      </c>
      <c r="H676" s="131">
        <v>230.8</v>
      </c>
      <c r="I676" s="132"/>
      <c r="J676" s="133">
        <f>ROUND(I676*H676,2)</f>
        <v>0</v>
      </c>
      <c r="K676" s="129" t="s">
        <v>159</v>
      </c>
      <c r="L676" s="32"/>
      <c r="M676" s="134" t="s">
        <v>19</v>
      </c>
      <c r="N676" s="135" t="s">
        <v>44</v>
      </c>
      <c r="P676" s="136">
        <f>O676*H676</f>
        <v>0</v>
      </c>
      <c r="Q676" s="136">
        <v>1.0000000000000001E-5</v>
      </c>
      <c r="R676" s="136">
        <f>Q676*H676</f>
        <v>2.3080000000000002E-3</v>
      </c>
      <c r="S676" s="136">
        <v>0</v>
      </c>
      <c r="T676" s="137">
        <f>S676*H676</f>
        <v>0</v>
      </c>
      <c r="AR676" s="138" t="s">
        <v>245</v>
      </c>
      <c r="AT676" s="138" t="s">
        <v>155</v>
      </c>
      <c r="AU676" s="138" t="s">
        <v>85</v>
      </c>
      <c r="AY676" s="17" t="s">
        <v>153</v>
      </c>
      <c r="BE676" s="139">
        <f>IF(N676="základní",J676,0)</f>
        <v>0</v>
      </c>
      <c r="BF676" s="139">
        <f>IF(N676="snížená",J676,0)</f>
        <v>0</v>
      </c>
      <c r="BG676" s="139">
        <f>IF(N676="zákl. přenesená",J676,0)</f>
        <v>0</v>
      </c>
      <c r="BH676" s="139">
        <f>IF(N676="sníž. přenesená",J676,0)</f>
        <v>0</v>
      </c>
      <c r="BI676" s="139">
        <f>IF(N676="nulová",J676,0)</f>
        <v>0</v>
      </c>
      <c r="BJ676" s="17" t="s">
        <v>85</v>
      </c>
      <c r="BK676" s="139">
        <f>ROUND(I676*H676,2)</f>
        <v>0</v>
      </c>
      <c r="BL676" s="17" t="s">
        <v>245</v>
      </c>
      <c r="BM676" s="138" t="s">
        <v>1104</v>
      </c>
    </row>
    <row r="677" spans="2:65" s="1" customFormat="1" hidden="1">
      <c r="B677" s="32"/>
      <c r="D677" s="140" t="s">
        <v>162</v>
      </c>
      <c r="F677" s="141" t="s">
        <v>1105</v>
      </c>
      <c r="I677" s="142"/>
      <c r="L677" s="32"/>
      <c r="M677" s="143"/>
      <c r="T677" s="53"/>
      <c r="AT677" s="17" t="s">
        <v>162</v>
      </c>
      <c r="AU677" s="17" t="s">
        <v>85</v>
      </c>
    </row>
    <row r="678" spans="2:65" s="12" customFormat="1">
      <c r="B678" s="144"/>
      <c r="D678" s="145" t="s">
        <v>164</v>
      </c>
      <c r="E678" s="146" t="s">
        <v>19</v>
      </c>
      <c r="F678" s="147" t="s">
        <v>1106</v>
      </c>
      <c r="H678" s="148">
        <v>230.8</v>
      </c>
      <c r="I678" s="149"/>
      <c r="L678" s="144"/>
      <c r="M678" s="150"/>
      <c r="T678" s="151"/>
      <c r="AT678" s="146" t="s">
        <v>164</v>
      </c>
      <c r="AU678" s="146" t="s">
        <v>85</v>
      </c>
      <c r="AV678" s="12" t="s">
        <v>85</v>
      </c>
      <c r="AW678" s="12" t="s">
        <v>33</v>
      </c>
      <c r="AX678" s="12" t="s">
        <v>80</v>
      </c>
      <c r="AY678" s="146" t="s">
        <v>153</v>
      </c>
    </row>
    <row r="679" spans="2:65" s="1" customFormat="1" ht="14.45" customHeight="1">
      <c r="B679" s="32"/>
      <c r="C679" s="165" t="s">
        <v>1107</v>
      </c>
      <c r="D679" s="165" t="s">
        <v>267</v>
      </c>
      <c r="E679" s="166" t="s">
        <v>1108</v>
      </c>
      <c r="F679" s="167" t="s">
        <v>1109</v>
      </c>
      <c r="G679" s="168" t="s">
        <v>158</v>
      </c>
      <c r="H679" s="169">
        <v>0.34599999999999997</v>
      </c>
      <c r="I679" s="170"/>
      <c r="J679" s="171">
        <f>ROUND(I679*H679,2)</f>
        <v>0</v>
      </c>
      <c r="K679" s="167" t="s">
        <v>159</v>
      </c>
      <c r="L679" s="172"/>
      <c r="M679" s="173" t="s">
        <v>19</v>
      </c>
      <c r="N679" s="174" t="s">
        <v>44</v>
      </c>
      <c r="P679" s="136">
        <f>O679*H679</f>
        <v>0</v>
      </c>
      <c r="Q679" s="136">
        <v>0.55000000000000004</v>
      </c>
      <c r="R679" s="136">
        <f>Q679*H679</f>
        <v>0.1903</v>
      </c>
      <c r="S679" s="136">
        <v>0</v>
      </c>
      <c r="T679" s="137">
        <f>S679*H679</f>
        <v>0</v>
      </c>
      <c r="AR679" s="138" t="s">
        <v>270</v>
      </c>
      <c r="AT679" s="138" t="s">
        <v>267</v>
      </c>
      <c r="AU679" s="138" t="s">
        <v>85</v>
      </c>
      <c r="AY679" s="17" t="s">
        <v>153</v>
      </c>
      <c r="BE679" s="139">
        <f>IF(N679="základní",J679,0)</f>
        <v>0</v>
      </c>
      <c r="BF679" s="139">
        <f>IF(N679="snížená",J679,0)</f>
        <v>0</v>
      </c>
      <c r="BG679" s="139">
        <f>IF(N679="zákl. přenesená",J679,0)</f>
        <v>0</v>
      </c>
      <c r="BH679" s="139">
        <f>IF(N679="sníž. přenesená",J679,0)</f>
        <v>0</v>
      </c>
      <c r="BI679" s="139">
        <f>IF(N679="nulová",J679,0)</f>
        <v>0</v>
      </c>
      <c r="BJ679" s="17" t="s">
        <v>85</v>
      </c>
      <c r="BK679" s="139">
        <f>ROUND(I679*H679,2)</f>
        <v>0</v>
      </c>
      <c r="BL679" s="17" t="s">
        <v>245</v>
      </c>
      <c r="BM679" s="138" t="s">
        <v>1110</v>
      </c>
    </row>
    <row r="680" spans="2:65" s="12" customFormat="1">
      <c r="B680" s="144"/>
      <c r="D680" s="145" t="s">
        <v>164</v>
      </c>
      <c r="E680" s="146" t="s">
        <v>19</v>
      </c>
      <c r="F680" s="147" t="s">
        <v>1111</v>
      </c>
      <c r="H680" s="148">
        <v>0.34599999999999997</v>
      </c>
      <c r="I680" s="149"/>
      <c r="L680" s="144"/>
      <c r="M680" s="150"/>
      <c r="T680" s="151"/>
      <c r="AT680" s="146" t="s">
        <v>164</v>
      </c>
      <c r="AU680" s="146" t="s">
        <v>85</v>
      </c>
      <c r="AV680" s="12" t="s">
        <v>85</v>
      </c>
      <c r="AW680" s="12" t="s">
        <v>33</v>
      </c>
      <c r="AX680" s="12" t="s">
        <v>80</v>
      </c>
      <c r="AY680" s="146" t="s">
        <v>153</v>
      </c>
    </row>
    <row r="681" spans="2:65" s="1" customFormat="1" ht="14.45" customHeight="1">
      <c r="B681" s="32"/>
      <c r="C681" s="127" t="s">
        <v>801</v>
      </c>
      <c r="D681" s="127" t="s">
        <v>155</v>
      </c>
      <c r="E681" s="128" t="s">
        <v>1112</v>
      </c>
      <c r="F681" s="129" t="s">
        <v>1113</v>
      </c>
      <c r="G681" s="130" t="s">
        <v>202</v>
      </c>
      <c r="H681" s="131">
        <v>264.3</v>
      </c>
      <c r="I681" s="132"/>
      <c r="J681" s="133">
        <f>ROUND(I681*H681,2)</f>
        <v>0</v>
      </c>
      <c r="K681" s="129" t="s">
        <v>159</v>
      </c>
      <c r="L681" s="32"/>
      <c r="M681" s="134" t="s">
        <v>19</v>
      </c>
      <c r="N681" s="135" t="s">
        <v>44</v>
      </c>
      <c r="P681" s="136">
        <f>O681*H681</f>
        <v>0</v>
      </c>
      <c r="Q681" s="136">
        <v>0</v>
      </c>
      <c r="R681" s="136">
        <f>Q681*H681</f>
        <v>0</v>
      </c>
      <c r="S681" s="136">
        <v>1.7999999999999999E-2</v>
      </c>
      <c r="T681" s="137">
        <f>S681*H681</f>
        <v>4.7573999999999996</v>
      </c>
      <c r="AR681" s="138" t="s">
        <v>245</v>
      </c>
      <c r="AT681" s="138" t="s">
        <v>155</v>
      </c>
      <c r="AU681" s="138" t="s">
        <v>85</v>
      </c>
      <c r="AY681" s="17" t="s">
        <v>153</v>
      </c>
      <c r="BE681" s="139">
        <f>IF(N681="základní",J681,0)</f>
        <v>0</v>
      </c>
      <c r="BF681" s="139">
        <f>IF(N681="snížená",J681,0)</f>
        <v>0</v>
      </c>
      <c r="BG681" s="139">
        <f>IF(N681="zákl. přenesená",J681,0)</f>
        <v>0</v>
      </c>
      <c r="BH681" s="139">
        <f>IF(N681="sníž. přenesená",J681,0)</f>
        <v>0</v>
      </c>
      <c r="BI681" s="139">
        <f>IF(N681="nulová",J681,0)</f>
        <v>0</v>
      </c>
      <c r="BJ681" s="17" t="s">
        <v>85</v>
      </c>
      <c r="BK681" s="139">
        <f>ROUND(I681*H681,2)</f>
        <v>0</v>
      </c>
      <c r="BL681" s="17" t="s">
        <v>245</v>
      </c>
      <c r="BM681" s="138" t="s">
        <v>1114</v>
      </c>
    </row>
    <row r="682" spans="2:65" s="1" customFormat="1" hidden="1">
      <c r="B682" s="32"/>
      <c r="D682" s="140" t="s">
        <v>162</v>
      </c>
      <c r="F682" s="141" t="s">
        <v>1115</v>
      </c>
      <c r="I682" s="142"/>
      <c r="L682" s="32"/>
      <c r="M682" s="143"/>
      <c r="T682" s="53"/>
      <c r="AT682" s="17" t="s">
        <v>162</v>
      </c>
      <c r="AU682" s="17" t="s">
        <v>85</v>
      </c>
    </row>
    <row r="683" spans="2:65" s="12" customFormat="1">
      <c r="B683" s="144"/>
      <c r="D683" s="145" t="s">
        <v>164</v>
      </c>
      <c r="E683" s="146" t="s">
        <v>19</v>
      </c>
      <c r="F683" s="147" t="s">
        <v>1116</v>
      </c>
      <c r="H683" s="148">
        <v>264.3</v>
      </c>
      <c r="I683" s="149"/>
      <c r="L683" s="144"/>
      <c r="M683" s="150"/>
      <c r="T683" s="151"/>
      <c r="AT683" s="146" t="s">
        <v>164</v>
      </c>
      <c r="AU683" s="146" t="s">
        <v>85</v>
      </c>
      <c r="AV683" s="12" t="s">
        <v>85</v>
      </c>
      <c r="AW683" s="12" t="s">
        <v>33</v>
      </c>
      <c r="AX683" s="12" t="s">
        <v>80</v>
      </c>
      <c r="AY683" s="146" t="s">
        <v>153</v>
      </c>
    </row>
    <row r="684" spans="2:65" s="1" customFormat="1" ht="14.45" customHeight="1">
      <c r="B684" s="32"/>
      <c r="C684" s="127" t="s">
        <v>1117</v>
      </c>
      <c r="D684" s="127" t="s">
        <v>155</v>
      </c>
      <c r="E684" s="128" t="s">
        <v>1118</v>
      </c>
      <c r="F684" s="129" t="s">
        <v>1119</v>
      </c>
      <c r="G684" s="130" t="s">
        <v>202</v>
      </c>
      <c r="H684" s="131">
        <v>76.3</v>
      </c>
      <c r="I684" s="132"/>
      <c r="J684" s="133">
        <f>ROUND(I684*H684,2)</f>
        <v>0</v>
      </c>
      <c r="K684" s="129" t="s">
        <v>159</v>
      </c>
      <c r="L684" s="32"/>
      <c r="M684" s="134" t="s">
        <v>19</v>
      </c>
      <c r="N684" s="135" t="s">
        <v>44</v>
      </c>
      <c r="P684" s="136">
        <f>O684*H684</f>
        <v>0</v>
      </c>
      <c r="Q684" s="136">
        <v>0</v>
      </c>
      <c r="R684" s="136">
        <f>Q684*H684</f>
        <v>0</v>
      </c>
      <c r="S684" s="136">
        <v>0.03</v>
      </c>
      <c r="T684" s="137">
        <f>S684*H684</f>
        <v>2.2889999999999997</v>
      </c>
      <c r="AR684" s="138" t="s">
        <v>245</v>
      </c>
      <c r="AT684" s="138" t="s">
        <v>155</v>
      </c>
      <c r="AU684" s="138" t="s">
        <v>85</v>
      </c>
      <c r="AY684" s="17" t="s">
        <v>153</v>
      </c>
      <c r="BE684" s="139">
        <f>IF(N684="základní",J684,0)</f>
        <v>0</v>
      </c>
      <c r="BF684" s="139">
        <f>IF(N684="snížená",J684,0)</f>
        <v>0</v>
      </c>
      <c r="BG684" s="139">
        <f>IF(N684="zákl. přenesená",J684,0)</f>
        <v>0</v>
      </c>
      <c r="BH684" s="139">
        <f>IF(N684="sníž. přenesená",J684,0)</f>
        <v>0</v>
      </c>
      <c r="BI684" s="139">
        <f>IF(N684="nulová",J684,0)</f>
        <v>0</v>
      </c>
      <c r="BJ684" s="17" t="s">
        <v>85</v>
      </c>
      <c r="BK684" s="139">
        <f>ROUND(I684*H684,2)</f>
        <v>0</v>
      </c>
      <c r="BL684" s="17" t="s">
        <v>245</v>
      </c>
      <c r="BM684" s="138" t="s">
        <v>1120</v>
      </c>
    </row>
    <row r="685" spans="2:65" s="1" customFormat="1" hidden="1">
      <c r="B685" s="32"/>
      <c r="D685" s="140" t="s">
        <v>162</v>
      </c>
      <c r="F685" s="141" t="s">
        <v>1121</v>
      </c>
      <c r="I685" s="142"/>
      <c r="L685" s="32"/>
      <c r="M685" s="143"/>
      <c r="T685" s="53"/>
      <c r="AT685" s="17" t="s">
        <v>162</v>
      </c>
      <c r="AU685" s="17" t="s">
        <v>85</v>
      </c>
    </row>
    <row r="686" spans="2:65" s="12" customFormat="1">
      <c r="B686" s="144"/>
      <c r="D686" s="145" t="s">
        <v>164</v>
      </c>
      <c r="E686" s="146" t="s">
        <v>19</v>
      </c>
      <c r="F686" s="147" t="s">
        <v>1122</v>
      </c>
      <c r="H686" s="148">
        <v>76.3</v>
      </c>
      <c r="I686" s="149"/>
      <c r="L686" s="144"/>
      <c r="M686" s="150"/>
      <c r="T686" s="151"/>
      <c r="AT686" s="146" t="s">
        <v>164</v>
      </c>
      <c r="AU686" s="146" t="s">
        <v>85</v>
      </c>
      <c r="AV686" s="12" t="s">
        <v>85</v>
      </c>
      <c r="AW686" s="12" t="s">
        <v>33</v>
      </c>
      <c r="AX686" s="12" t="s">
        <v>80</v>
      </c>
      <c r="AY686" s="146" t="s">
        <v>153</v>
      </c>
    </row>
    <row r="687" spans="2:65" s="1" customFormat="1" ht="19.899999999999999" customHeight="1">
      <c r="B687" s="32"/>
      <c r="C687" s="127" t="s">
        <v>1123</v>
      </c>
      <c r="D687" s="127" t="s">
        <v>155</v>
      </c>
      <c r="E687" s="128" t="s">
        <v>1124</v>
      </c>
      <c r="F687" s="129" t="s">
        <v>1125</v>
      </c>
      <c r="G687" s="130" t="s">
        <v>500</v>
      </c>
      <c r="H687" s="131">
        <v>328.3</v>
      </c>
      <c r="I687" s="132"/>
      <c r="J687" s="133">
        <f>ROUND(I687*H687,2)</f>
        <v>0</v>
      </c>
      <c r="K687" s="129" t="s">
        <v>159</v>
      </c>
      <c r="L687" s="32"/>
      <c r="M687" s="134" t="s">
        <v>19</v>
      </c>
      <c r="N687" s="135" t="s">
        <v>44</v>
      </c>
      <c r="P687" s="136">
        <f>O687*H687</f>
        <v>0</v>
      </c>
      <c r="Q687" s="136">
        <v>0</v>
      </c>
      <c r="R687" s="136">
        <f>Q687*H687</f>
        <v>0</v>
      </c>
      <c r="S687" s="136">
        <v>0</v>
      </c>
      <c r="T687" s="137">
        <f>S687*H687</f>
        <v>0</v>
      </c>
      <c r="AR687" s="138" t="s">
        <v>245</v>
      </c>
      <c r="AT687" s="138" t="s">
        <v>155</v>
      </c>
      <c r="AU687" s="138" t="s">
        <v>85</v>
      </c>
      <c r="AY687" s="17" t="s">
        <v>153</v>
      </c>
      <c r="BE687" s="139">
        <f>IF(N687="základní",J687,0)</f>
        <v>0</v>
      </c>
      <c r="BF687" s="139">
        <f>IF(N687="snížená",J687,0)</f>
        <v>0</v>
      </c>
      <c r="BG687" s="139">
        <f>IF(N687="zákl. přenesená",J687,0)</f>
        <v>0</v>
      </c>
      <c r="BH687" s="139">
        <f>IF(N687="sníž. přenesená",J687,0)</f>
        <v>0</v>
      </c>
      <c r="BI687" s="139">
        <f>IF(N687="nulová",J687,0)</f>
        <v>0</v>
      </c>
      <c r="BJ687" s="17" t="s">
        <v>85</v>
      </c>
      <c r="BK687" s="139">
        <f>ROUND(I687*H687,2)</f>
        <v>0</v>
      </c>
      <c r="BL687" s="17" t="s">
        <v>245</v>
      </c>
      <c r="BM687" s="138" t="s">
        <v>1126</v>
      </c>
    </row>
    <row r="688" spans="2:65" s="1" customFormat="1" hidden="1">
      <c r="B688" s="32"/>
      <c r="D688" s="140" t="s">
        <v>162</v>
      </c>
      <c r="F688" s="141" t="s">
        <v>1127</v>
      </c>
      <c r="I688" s="142"/>
      <c r="L688" s="32"/>
      <c r="M688" s="143"/>
      <c r="T688" s="53"/>
      <c r="AT688" s="17" t="s">
        <v>162</v>
      </c>
      <c r="AU688" s="17" t="s">
        <v>85</v>
      </c>
    </row>
    <row r="689" spans="2:65" s="12" customFormat="1">
      <c r="B689" s="144"/>
      <c r="D689" s="145" t="s">
        <v>164</v>
      </c>
      <c r="E689" s="146" t="s">
        <v>19</v>
      </c>
      <c r="F689" s="147" t="s">
        <v>1016</v>
      </c>
      <c r="H689" s="148">
        <v>328.3</v>
      </c>
      <c r="I689" s="149"/>
      <c r="L689" s="144"/>
      <c r="M689" s="150"/>
      <c r="T689" s="151"/>
      <c r="AT689" s="146" t="s">
        <v>164</v>
      </c>
      <c r="AU689" s="146" t="s">
        <v>85</v>
      </c>
      <c r="AV689" s="12" t="s">
        <v>85</v>
      </c>
      <c r="AW689" s="12" t="s">
        <v>33</v>
      </c>
      <c r="AX689" s="12" t="s">
        <v>80</v>
      </c>
      <c r="AY689" s="146" t="s">
        <v>153</v>
      </c>
    </row>
    <row r="690" spans="2:65" s="1" customFormat="1" ht="14.45" customHeight="1">
      <c r="B690" s="32"/>
      <c r="C690" s="165" t="s">
        <v>1128</v>
      </c>
      <c r="D690" s="165" t="s">
        <v>267</v>
      </c>
      <c r="E690" s="166" t="s">
        <v>1129</v>
      </c>
      <c r="F690" s="167" t="s">
        <v>1130</v>
      </c>
      <c r="G690" s="168" t="s">
        <v>158</v>
      </c>
      <c r="H690" s="169">
        <v>3.94</v>
      </c>
      <c r="I690" s="170"/>
      <c r="J690" s="171">
        <f>ROUND(I690*H690,2)</f>
        <v>0</v>
      </c>
      <c r="K690" s="167" t="s">
        <v>159</v>
      </c>
      <c r="L690" s="172"/>
      <c r="M690" s="173" t="s">
        <v>19</v>
      </c>
      <c r="N690" s="174" t="s">
        <v>44</v>
      </c>
      <c r="P690" s="136">
        <f>O690*H690</f>
        <v>0</v>
      </c>
      <c r="Q690" s="136">
        <v>0.55000000000000004</v>
      </c>
      <c r="R690" s="136">
        <f>Q690*H690</f>
        <v>2.1670000000000003</v>
      </c>
      <c r="S690" s="136">
        <v>0</v>
      </c>
      <c r="T690" s="137">
        <f>S690*H690</f>
        <v>0</v>
      </c>
      <c r="AR690" s="138" t="s">
        <v>270</v>
      </c>
      <c r="AT690" s="138" t="s">
        <v>267</v>
      </c>
      <c r="AU690" s="138" t="s">
        <v>85</v>
      </c>
      <c r="AY690" s="17" t="s">
        <v>153</v>
      </c>
      <c r="BE690" s="139">
        <f>IF(N690="základní",J690,0)</f>
        <v>0</v>
      </c>
      <c r="BF690" s="139">
        <f>IF(N690="snížená",J690,0)</f>
        <v>0</v>
      </c>
      <c r="BG690" s="139">
        <f>IF(N690="zákl. přenesená",J690,0)</f>
        <v>0</v>
      </c>
      <c r="BH690" s="139">
        <f>IF(N690="sníž. přenesená",J690,0)</f>
        <v>0</v>
      </c>
      <c r="BI690" s="139">
        <f>IF(N690="nulová",J690,0)</f>
        <v>0</v>
      </c>
      <c r="BJ690" s="17" t="s">
        <v>85</v>
      </c>
      <c r="BK690" s="139">
        <f>ROUND(I690*H690,2)</f>
        <v>0</v>
      </c>
      <c r="BL690" s="17" t="s">
        <v>245</v>
      </c>
      <c r="BM690" s="138" t="s">
        <v>1131</v>
      </c>
    </row>
    <row r="691" spans="2:65" s="12" customFormat="1">
      <c r="B691" s="144"/>
      <c r="D691" s="145" t="s">
        <v>164</v>
      </c>
      <c r="E691" s="146" t="s">
        <v>19</v>
      </c>
      <c r="F691" s="147" t="s">
        <v>1132</v>
      </c>
      <c r="H691" s="148">
        <v>3.94</v>
      </c>
      <c r="I691" s="149"/>
      <c r="L691" s="144"/>
      <c r="M691" s="150"/>
      <c r="T691" s="151"/>
      <c r="AT691" s="146" t="s">
        <v>164</v>
      </c>
      <c r="AU691" s="146" t="s">
        <v>85</v>
      </c>
      <c r="AV691" s="12" t="s">
        <v>85</v>
      </c>
      <c r="AW691" s="12" t="s">
        <v>33</v>
      </c>
      <c r="AX691" s="12" t="s">
        <v>80</v>
      </c>
      <c r="AY691" s="146" t="s">
        <v>153</v>
      </c>
    </row>
    <row r="692" spans="2:65" s="1" customFormat="1" ht="14.45" customHeight="1">
      <c r="B692" s="32"/>
      <c r="C692" s="127" t="s">
        <v>1133</v>
      </c>
      <c r="D692" s="127" t="s">
        <v>155</v>
      </c>
      <c r="E692" s="128" t="s">
        <v>1134</v>
      </c>
      <c r="F692" s="129" t="s">
        <v>1135</v>
      </c>
      <c r="G692" s="130" t="s">
        <v>158</v>
      </c>
      <c r="H692" s="131">
        <v>3.94</v>
      </c>
      <c r="I692" s="132"/>
      <c r="J692" s="133">
        <f>ROUND(I692*H692,2)</f>
        <v>0</v>
      </c>
      <c r="K692" s="129" t="s">
        <v>159</v>
      </c>
      <c r="L692" s="32"/>
      <c r="M692" s="134" t="s">
        <v>19</v>
      </c>
      <c r="N692" s="135" t="s">
        <v>44</v>
      </c>
      <c r="P692" s="136">
        <f>O692*H692</f>
        <v>0</v>
      </c>
      <c r="Q692" s="136">
        <v>2.81E-3</v>
      </c>
      <c r="R692" s="136">
        <f>Q692*H692</f>
        <v>1.10714E-2</v>
      </c>
      <c r="S692" s="136">
        <v>0</v>
      </c>
      <c r="T692" s="137">
        <f>S692*H692</f>
        <v>0</v>
      </c>
      <c r="AR692" s="138" t="s">
        <v>245</v>
      </c>
      <c r="AT692" s="138" t="s">
        <v>155</v>
      </c>
      <c r="AU692" s="138" t="s">
        <v>85</v>
      </c>
      <c r="AY692" s="17" t="s">
        <v>153</v>
      </c>
      <c r="BE692" s="139">
        <f>IF(N692="základní",J692,0)</f>
        <v>0</v>
      </c>
      <c r="BF692" s="139">
        <f>IF(N692="snížená",J692,0)</f>
        <v>0</v>
      </c>
      <c r="BG692" s="139">
        <f>IF(N692="zákl. přenesená",J692,0)</f>
        <v>0</v>
      </c>
      <c r="BH692" s="139">
        <f>IF(N692="sníž. přenesená",J692,0)</f>
        <v>0</v>
      </c>
      <c r="BI692" s="139">
        <f>IF(N692="nulová",J692,0)</f>
        <v>0</v>
      </c>
      <c r="BJ692" s="17" t="s">
        <v>85</v>
      </c>
      <c r="BK692" s="139">
        <f>ROUND(I692*H692,2)</f>
        <v>0</v>
      </c>
      <c r="BL692" s="17" t="s">
        <v>245</v>
      </c>
      <c r="BM692" s="138" t="s">
        <v>1136</v>
      </c>
    </row>
    <row r="693" spans="2:65" s="1" customFormat="1" hidden="1">
      <c r="B693" s="32"/>
      <c r="D693" s="140" t="s">
        <v>162</v>
      </c>
      <c r="F693" s="141" t="s">
        <v>1137</v>
      </c>
      <c r="I693" s="142"/>
      <c r="L693" s="32"/>
      <c r="M693" s="143"/>
      <c r="T693" s="53"/>
      <c r="AT693" s="17" t="s">
        <v>162</v>
      </c>
      <c r="AU693" s="17" t="s">
        <v>85</v>
      </c>
    </row>
    <row r="694" spans="2:65" s="1" customFormat="1" ht="22.15" customHeight="1">
      <c r="B694" s="32"/>
      <c r="C694" s="127" t="s">
        <v>1138</v>
      </c>
      <c r="D694" s="127" t="s">
        <v>155</v>
      </c>
      <c r="E694" s="128" t="s">
        <v>1139</v>
      </c>
      <c r="F694" s="129" t="s">
        <v>1140</v>
      </c>
      <c r="G694" s="130" t="s">
        <v>177</v>
      </c>
      <c r="H694" s="131">
        <v>37.209000000000003</v>
      </c>
      <c r="I694" s="132"/>
      <c r="J694" s="133">
        <f>ROUND(I694*H694,2)</f>
        <v>0</v>
      </c>
      <c r="K694" s="129" t="s">
        <v>159</v>
      </c>
      <c r="L694" s="32"/>
      <c r="M694" s="134" t="s">
        <v>19</v>
      </c>
      <c r="N694" s="135" t="s">
        <v>44</v>
      </c>
      <c r="P694" s="136">
        <f>O694*H694</f>
        <v>0</v>
      </c>
      <c r="Q694" s="136">
        <v>0</v>
      </c>
      <c r="R694" s="136">
        <f>Q694*H694</f>
        <v>0</v>
      </c>
      <c r="S694" s="136">
        <v>0</v>
      </c>
      <c r="T694" s="137">
        <f>S694*H694</f>
        <v>0</v>
      </c>
      <c r="AR694" s="138" t="s">
        <v>245</v>
      </c>
      <c r="AT694" s="138" t="s">
        <v>155</v>
      </c>
      <c r="AU694" s="138" t="s">
        <v>85</v>
      </c>
      <c r="AY694" s="17" t="s">
        <v>153</v>
      </c>
      <c r="BE694" s="139">
        <f>IF(N694="základní",J694,0)</f>
        <v>0</v>
      </c>
      <c r="BF694" s="139">
        <f>IF(N694="snížená",J694,0)</f>
        <v>0</v>
      </c>
      <c r="BG694" s="139">
        <f>IF(N694="zákl. přenesená",J694,0)</f>
        <v>0</v>
      </c>
      <c r="BH694" s="139">
        <f>IF(N694="sníž. přenesená",J694,0)</f>
        <v>0</v>
      </c>
      <c r="BI694" s="139">
        <f>IF(N694="nulová",J694,0)</f>
        <v>0</v>
      </c>
      <c r="BJ694" s="17" t="s">
        <v>85</v>
      </c>
      <c r="BK694" s="139">
        <f>ROUND(I694*H694,2)</f>
        <v>0</v>
      </c>
      <c r="BL694" s="17" t="s">
        <v>245</v>
      </c>
      <c r="BM694" s="138" t="s">
        <v>1141</v>
      </c>
    </row>
    <row r="695" spans="2:65" s="1" customFormat="1" hidden="1">
      <c r="B695" s="32"/>
      <c r="D695" s="140" t="s">
        <v>162</v>
      </c>
      <c r="F695" s="141" t="s">
        <v>1142</v>
      </c>
      <c r="I695" s="142"/>
      <c r="L695" s="32"/>
      <c r="M695" s="143"/>
      <c r="T695" s="53"/>
      <c r="AT695" s="17" t="s">
        <v>162</v>
      </c>
      <c r="AU695" s="17" t="s">
        <v>85</v>
      </c>
    </row>
    <row r="696" spans="2:65" s="11" customFormat="1" ht="22.9" customHeight="1">
      <c r="B696" s="115"/>
      <c r="D696" s="116" t="s">
        <v>71</v>
      </c>
      <c r="E696" s="125" t="s">
        <v>1143</v>
      </c>
      <c r="F696" s="125" t="s">
        <v>1144</v>
      </c>
      <c r="I696" s="118"/>
      <c r="J696" s="126">
        <f>BK696</f>
        <v>0</v>
      </c>
      <c r="L696" s="115"/>
      <c r="M696" s="120"/>
      <c r="P696" s="121">
        <f>SUM(P697:P720)</f>
        <v>0</v>
      </c>
      <c r="R696" s="121">
        <f>SUM(R697:R720)</f>
        <v>11.874865360000001</v>
      </c>
      <c r="T696" s="122">
        <f>SUM(T697:T720)</f>
        <v>0</v>
      </c>
      <c r="AR696" s="116" t="s">
        <v>85</v>
      </c>
      <c r="AT696" s="123" t="s">
        <v>71</v>
      </c>
      <c r="AU696" s="123" t="s">
        <v>80</v>
      </c>
      <c r="AY696" s="116" t="s">
        <v>153</v>
      </c>
      <c r="BK696" s="124">
        <f>SUM(BK697:BK720)</f>
        <v>0</v>
      </c>
    </row>
    <row r="697" spans="2:65" s="1" customFormat="1" ht="30" customHeight="1">
      <c r="B697" s="32"/>
      <c r="C697" s="127" t="s">
        <v>1145</v>
      </c>
      <c r="D697" s="127" t="s">
        <v>155</v>
      </c>
      <c r="E697" s="128" t="s">
        <v>1146</v>
      </c>
      <c r="F697" s="129" t="s">
        <v>1147</v>
      </c>
      <c r="G697" s="130" t="s">
        <v>202</v>
      </c>
      <c r="H697" s="131">
        <v>100.37</v>
      </c>
      <c r="I697" s="132"/>
      <c r="J697" s="133">
        <f>ROUND(I697*H697,2)</f>
        <v>0</v>
      </c>
      <c r="K697" s="129" t="s">
        <v>159</v>
      </c>
      <c r="L697" s="32"/>
      <c r="M697" s="134" t="s">
        <v>19</v>
      </c>
      <c r="N697" s="135" t="s">
        <v>44</v>
      </c>
      <c r="P697" s="136">
        <f>O697*H697</f>
        <v>0</v>
      </c>
      <c r="Q697" s="136">
        <v>4.428E-2</v>
      </c>
      <c r="R697" s="136">
        <f>Q697*H697</f>
        <v>4.4443836000000001</v>
      </c>
      <c r="S697" s="136">
        <v>0</v>
      </c>
      <c r="T697" s="137">
        <f>S697*H697</f>
        <v>0</v>
      </c>
      <c r="AR697" s="138" t="s">
        <v>245</v>
      </c>
      <c r="AT697" s="138" t="s">
        <v>155</v>
      </c>
      <c r="AU697" s="138" t="s">
        <v>85</v>
      </c>
      <c r="AY697" s="17" t="s">
        <v>153</v>
      </c>
      <c r="BE697" s="139">
        <f>IF(N697="základní",J697,0)</f>
        <v>0</v>
      </c>
      <c r="BF697" s="139">
        <f>IF(N697="snížená",J697,0)</f>
        <v>0</v>
      </c>
      <c r="BG697" s="139">
        <f>IF(N697="zákl. přenesená",J697,0)</f>
        <v>0</v>
      </c>
      <c r="BH697" s="139">
        <f>IF(N697="sníž. přenesená",J697,0)</f>
        <v>0</v>
      </c>
      <c r="BI697" s="139">
        <f>IF(N697="nulová",J697,0)</f>
        <v>0</v>
      </c>
      <c r="BJ697" s="17" t="s">
        <v>85</v>
      </c>
      <c r="BK697" s="139">
        <f>ROUND(I697*H697,2)</f>
        <v>0</v>
      </c>
      <c r="BL697" s="17" t="s">
        <v>245</v>
      </c>
      <c r="BM697" s="138" t="s">
        <v>1148</v>
      </c>
    </row>
    <row r="698" spans="2:65" s="1" customFormat="1" hidden="1">
      <c r="B698" s="32"/>
      <c r="D698" s="140" t="s">
        <v>162</v>
      </c>
      <c r="F698" s="141" t="s">
        <v>1149</v>
      </c>
      <c r="I698" s="142"/>
      <c r="L698" s="32"/>
      <c r="M698" s="143"/>
      <c r="T698" s="53"/>
      <c r="AT698" s="17" t="s">
        <v>162</v>
      </c>
      <c r="AU698" s="17" t="s">
        <v>85</v>
      </c>
    </row>
    <row r="699" spans="2:65" s="14" customFormat="1">
      <c r="B699" s="159"/>
      <c r="D699" s="145" t="s">
        <v>164</v>
      </c>
      <c r="E699" s="160" t="s">
        <v>19</v>
      </c>
      <c r="F699" s="161" t="s">
        <v>372</v>
      </c>
      <c r="H699" s="160" t="s">
        <v>19</v>
      </c>
      <c r="I699" s="162"/>
      <c r="L699" s="159"/>
      <c r="M699" s="163"/>
      <c r="T699" s="164"/>
      <c r="AT699" s="160" t="s">
        <v>164</v>
      </c>
      <c r="AU699" s="160" t="s">
        <v>85</v>
      </c>
      <c r="AV699" s="14" t="s">
        <v>80</v>
      </c>
      <c r="AW699" s="14" t="s">
        <v>33</v>
      </c>
      <c r="AX699" s="14" t="s">
        <v>72</v>
      </c>
      <c r="AY699" s="160" t="s">
        <v>153</v>
      </c>
    </row>
    <row r="700" spans="2:65" s="12" customFormat="1">
      <c r="B700" s="144"/>
      <c r="D700" s="145" t="s">
        <v>164</v>
      </c>
      <c r="E700" s="146" t="s">
        <v>19</v>
      </c>
      <c r="F700" s="147" t="s">
        <v>1150</v>
      </c>
      <c r="H700" s="148">
        <v>117.742</v>
      </c>
      <c r="I700" s="149"/>
      <c r="L700" s="144"/>
      <c r="M700" s="150"/>
      <c r="T700" s="151"/>
      <c r="AT700" s="146" t="s">
        <v>164</v>
      </c>
      <c r="AU700" s="146" t="s">
        <v>85</v>
      </c>
      <c r="AV700" s="12" t="s">
        <v>85</v>
      </c>
      <c r="AW700" s="12" t="s">
        <v>33</v>
      </c>
      <c r="AX700" s="12" t="s">
        <v>72</v>
      </c>
      <c r="AY700" s="146" t="s">
        <v>153</v>
      </c>
    </row>
    <row r="701" spans="2:65" s="14" customFormat="1">
      <c r="B701" s="159"/>
      <c r="D701" s="145" t="s">
        <v>164</v>
      </c>
      <c r="E701" s="160" t="s">
        <v>19</v>
      </c>
      <c r="F701" s="161" t="s">
        <v>283</v>
      </c>
      <c r="H701" s="160" t="s">
        <v>19</v>
      </c>
      <c r="I701" s="162"/>
      <c r="L701" s="159"/>
      <c r="M701" s="163"/>
      <c r="T701" s="164"/>
      <c r="AT701" s="160" t="s">
        <v>164</v>
      </c>
      <c r="AU701" s="160" t="s">
        <v>85</v>
      </c>
      <c r="AV701" s="14" t="s">
        <v>80</v>
      </c>
      <c r="AW701" s="14" t="s">
        <v>33</v>
      </c>
      <c r="AX701" s="14" t="s">
        <v>72</v>
      </c>
      <c r="AY701" s="160" t="s">
        <v>153</v>
      </c>
    </row>
    <row r="702" spans="2:65" s="12" customFormat="1">
      <c r="B702" s="144"/>
      <c r="D702" s="145" t="s">
        <v>164</v>
      </c>
      <c r="E702" s="146" t="s">
        <v>19</v>
      </c>
      <c r="F702" s="147" t="s">
        <v>287</v>
      </c>
      <c r="H702" s="148">
        <v>-17.372</v>
      </c>
      <c r="I702" s="149"/>
      <c r="L702" s="144"/>
      <c r="M702" s="150"/>
      <c r="T702" s="151"/>
      <c r="AT702" s="146" t="s">
        <v>164</v>
      </c>
      <c r="AU702" s="146" t="s">
        <v>85</v>
      </c>
      <c r="AV702" s="12" t="s">
        <v>85</v>
      </c>
      <c r="AW702" s="12" t="s">
        <v>33</v>
      </c>
      <c r="AX702" s="12" t="s">
        <v>72</v>
      </c>
      <c r="AY702" s="146" t="s">
        <v>153</v>
      </c>
    </row>
    <row r="703" spans="2:65" s="13" customFormat="1">
      <c r="B703" s="152"/>
      <c r="D703" s="145" t="s">
        <v>164</v>
      </c>
      <c r="E703" s="153" t="s">
        <v>19</v>
      </c>
      <c r="F703" s="154" t="s">
        <v>198</v>
      </c>
      <c r="H703" s="155">
        <v>100.37</v>
      </c>
      <c r="I703" s="156"/>
      <c r="L703" s="152"/>
      <c r="M703" s="157"/>
      <c r="T703" s="158"/>
      <c r="AT703" s="153" t="s">
        <v>164</v>
      </c>
      <c r="AU703" s="153" t="s">
        <v>85</v>
      </c>
      <c r="AV703" s="13" t="s">
        <v>160</v>
      </c>
      <c r="AW703" s="13" t="s">
        <v>33</v>
      </c>
      <c r="AX703" s="13" t="s">
        <v>80</v>
      </c>
      <c r="AY703" s="153" t="s">
        <v>153</v>
      </c>
    </row>
    <row r="704" spans="2:65" s="1" customFormat="1" ht="30" customHeight="1">
      <c r="B704" s="32"/>
      <c r="C704" s="127" t="s">
        <v>1151</v>
      </c>
      <c r="D704" s="127" t="s">
        <v>155</v>
      </c>
      <c r="E704" s="128" t="s">
        <v>1152</v>
      </c>
      <c r="F704" s="129" t="s">
        <v>1153</v>
      </c>
      <c r="G704" s="130" t="s">
        <v>202</v>
      </c>
      <c r="H704" s="131">
        <v>97.447000000000003</v>
      </c>
      <c r="I704" s="132"/>
      <c r="J704" s="133">
        <f>ROUND(I704*H704,2)</f>
        <v>0</v>
      </c>
      <c r="K704" s="129" t="s">
        <v>159</v>
      </c>
      <c r="L704" s="32"/>
      <c r="M704" s="134" t="s">
        <v>19</v>
      </c>
      <c r="N704" s="135" t="s">
        <v>44</v>
      </c>
      <c r="P704" s="136">
        <f>O704*H704</f>
        <v>0</v>
      </c>
      <c r="Q704" s="136">
        <v>4.5699999999999998E-2</v>
      </c>
      <c r="R704" s="136">
        <f>Q704*H704</f>
        <v>4.4533278999999997</v>
      </c>
      <c r="S704" s="136">
        <v>0</v>
      </c>
      <c r="T704" s="137">
        <f>S704*H704</f>
        <v>0</v>
      </c>
      <c r="AR704" s="138" t="s">
        <v>245</v>
      </c>
      <c r="AT704" s="138" t="s">
        <v>155</v>
      </c>
      <c r="AU704" s="138" t="s">
        <v>85</v>
      </c>
      <c r="AY704" s="17" t="s">
        <v>153</v>
      </c>
      <c r="BE704" s="139">
        <f>IF(N704="základní",J704,0)</f>
        <v>0</v>
      </c>
      <c r="BF704" s="139">
        <f>IF(N704="snížená",J704,0)</f>
        <v>0</v>
      </c>
      <c r="BG704" s="139">
        <f>IF(N704="zákl. přenesená",J704,0)</f>
        <v>0</v>
      </c>
      <c r="BH704" s="139">
        <f>IF(N704="sníž. přenesená",J704,0)</f>
        <v>0</v>
      </c>
      <c r="BI704" s="139">
        <f>IF(N704="nulová",J704,0)</f>
        <v>0</v>
      </c>
      <c r="BJ704" s="17" t="s">
        <v>85</v>
      </c>
      <c r="BK704" s="139">
        <f>ROUND(I704*H704,2)</f>
        <v>0</v>
      </c>
      <c r="BL704" s="17" t="s">
        <v>245</v>
      </c>
      <c r="BM704" s="138" t="s">
        <v>1154</v>
      </c>
    </row>
    <row r="705" spans="2:65" s="1" customFormat="1" hidden="1">
      <c r="B705" s="32"/>
      <c r="D705" s="140" t="s">
        <v>162</v>
      </c>
      <c r="F705" s="141" t="s">
        <v>1155</v>
      </c>
      <c r="I705" s="142"/>
      <c r="L705" s="32"/>
      <c r="M705" s="143"/>
      <c r="T705" s="53"/>
      <c r="AT705" s="17" t="s">
        <v>162</v>
      </c>
      <c r="AU705" s="17" t="s">
        <v>85</v>
      </c>
    </row>
    <row r="706" spans="2:65" s="14" customFormat="1">
      <c r="B706" s="159"/>
      <c r="D706" s="145" t="s">
        <v>164</v>
      </c>
      <c r="E706" s="160" t="s">
        <v>19</v>
      </c>
      <c r="F706" s="161" t="s">
        <v>372</v>
      </c>
      <c r="H706" s="160" t="s">
        <v>19</v>
      </c>
      <c r="I706" s="162"/>
      <c r="L706" s="159"/>
      <c r="M706" s="163"/>
      <c r="T706" s="164"/>
      <c r="AT706" s="160" t="s">
        <v>164</v>
      </c>
      <c r="AU706" s="160" t="s">
        <v>85</v>
      </c>
      <c r="AV706" s="14" t="s">
        <v>80</v>
      </c>
      <c r="AW706" s="14" t="s">
        <v>33</v>
      </c>
      <c r="AX706" s="14" t="s">
        <v>72</v>
      </c>
      <c r="AY706" s="160" t="s">
        <v>153</v>
      </c>
    </row>
    <row r="707" spans="2:65" s="12" customFormat="1">
      <c r="B707" s="144"/>
      <c r="D707" s="145" t="s">
        <v>164</v>
      </c>
      <c r="E707" s="146" t="s">
        <v>19</v>
      </c>
      <c r="F707" s="147" t="s">
        <v>1156</v>
      </c>
      <c r="H707" s="148">
        <v>97.447000000000003</v>
      </c>
      <c r="I707" s="149"/>
      <c r="L707" s="144"/>
      <c r="M707" s="150"/>
      <c r="T707" s="151"/>
      <c r="AT707" s="146" t="s">
        <v>164</v>
      </c>
      <c r="AU707" s="146" t="s">
        <v>85</v>
      </c>
      <c r="AV707" s="12" t="s">
        <v>85</v>
      </c>
      <c r="AW707" s="12" t="s">
        <v>33</v>
      </c>
      <c r="AX707" s="12" t="s">
        <v>80</v>
      </c>
      <c r="AY707" s="146" t="s">
        <v>153</v>
      </c>
    </row>
    <row r="708" spans="2:65" s="1" customFormat="1" ht="22.15" customHeight="1">
      <c r="B708" s="32"/>
      <c r="C708" s="127" t="s">
        <v>1157</v>
      </c>
      <c r="D708" s="127" t="s">
        <v>155</v>
      </c>
      <c r="E708" s="128" t="s">
        <v>1158</v>
      </c>
      <c r="F708" s="129" t="s">
        <v>1159</v>
      </c>
      <c r="G708" s="130" t="s">
        <v>202</v>
      </c>
      <c r="H708" s="131">
        <v>253.57</v>
      </c>
      <c r="I708" s="132"/>
      <c r="J708" s="133">
        <f>ROUND(I708*H708,2)</f>
        <v>0</v>
      </c>
      <c r="K708" s="129" t="s">
        <v>159</v>
      </c>
      <c r="L708" s="32"/>
      <c r="M708" s="134" t="s">
        <v>19</v>
      </c>
      <c r="N708" s="135" t="s">
        <v>44</v>
      </c>
      <c r="P708" s="136">
        <f>O708*H708</f>
        <v>0</v>
      </c>
      <c r="Q708" s="136">
        <v>0</v>
      </c>
      <c r="R708" s="136">
        <f>Q708*H708</f>
        <v>0</v>
      </c>
      <c r="S708" s="136">
        <v>0</v>
      </c>
      <c r="T708" s="137">
        <f>S708*H708</f>
        <v>0</v>
      </c>
      <c r="AR708" s="138" t="s">
        <v>245</v>
      </c>
      <c r="AT708" s="138" t="s">
        <v>155</v>
      </c>
      <c r="AU708" s="138" t="s">
        <v>85</v>
      </c>
      <c r="AY708" s="17" t="s">
        <v>153</v>
      </c>
      <c r="BE708" s="139">
        <f>IF(N708="základní",J708,0)</f>
        <v>0</v>
      </c>
      <c r="BF708" s="139">
        <f>IF(N708="snížená",J708,0)</f>
        <v>0</v>
      </c>
      <c r="BG708" s="139">
        <f>IF(N708="zákl. přenesená",J708,0)</f>
        <v>0</v>
      </c>
      <c r="BH708" s="139">
        <f>IF(N708="sníž. přenesená",J708,0)</f>
        <v>0</v>
      </c>
      <c r="BI708" s="139">
        <f>IF(N708="nulová",J708,0)</f>
        <v>0</v>
      </c>
      <c r="BJ708" s="17" t="s">
        <v>85</v>
      </c>
      <c r="BK708" s="139">
        <f>ROUND(I708*H708,2)</f>
        <v>0</v>
      </c>
      <c r="BL708" s="17" t="s">
        <v>245</v>
      </c>
      <c r="BM708" s="138" t="s">
        <v>1160</v>
      </c>
    </row>
    <row r="709" spans="2:65" s="1" customFormat="1" hidden="1">
      <c r="B709" s="32"/>
      <c r="D709" s="140" t="s">
        <v>162</v>
      </c>
      <c r="F709" s="141" t="s">
        <v>1161</v>
      </c>
      <c r="I709" s="142"/>
      <c r="L709" s="32"/>
      <c r="M709" s="143"/>
      <c r="T709" s="53"/>
      <c r="AT709" s="17" t="s">
        <v>162</v>
      </c>
      <c r="AU709" s="17" t="s">
        <v>85</v>
      </c>
    </row>
    <row r="710" spans="2:65" s="12" customFormat="1">
      <c r="B710" s="144"/>
      <c r="D710" s="145" t="s">
        <v>164</v>
      </c>
      <c r="E710" s="146" t="s">
        <v>19</v>
      </c>
      <c r="F710" s="147" t="s">
        <v>1162</v>
      </c>
      <c r="H710" s="148">
        <v>253.57</v>
      </c>
      <c r="I710" s="149"/>
      <c r="L710" s="144"/>
      <c r="M710" s="150"/>
      <c r="T710" s="151"/>
      <c r="AT710" s="146" t="s">
        <v>164</v>
      </c>
      <c r="AU710" s="146" t="s">
        <v>85</v>
      </c>
      <c r="AV710" s="12" t="s">
        <v>85</v>
      </c>
      <c r="AW710" s="12" t="s">
        <v>33</v>
      </c>
      <c r="AX710" s="12" t="s">
        <v>80</v>
      </c>
      <c r="AY710" s="146" t="s">
        <v>153</v>
      </c>
    </row>
    <row r="711" spans="2:65" s="1" customFormat="1" ht="14.45" customHeight="1">
      <c r="B711" s="32"/>
      <c r="C711" s="165" t="s">
        <v>1163</v>
      </c>
      <c r="D711" s="165" t="s">
        <v>267</v>
      </c>
      <c r="E711" s="166" t="s">
        <v>967</v>
      </c>
      <c r="F711" s="167" t="s">
        <v>968</v>
      </c>
      <c r="G711" s="168" t="s">
        <v>202</v>
      </c>
      <c r="H711" s="169">
        <v>291.60599999999999</v>
      </c>
      <c r="I711" s="170"/>
      <c r="J711" s="171">
        <f>ROUND(I711*H711,2)</f>
        <v>0</v>
      </c>
      <c r="K711" s="167" t="s">
        <v>159</v>
      </c>
      <c r="L711" s="172"/>
      <c r="M711" s="173" t="s">
        <v>19</v>
      </c>
      <c r="N711" s="174" t="s">
        <v>44</v>
      </c>
      <c r="P711" s="136">
        <f>O711*H711</f>
        <v>0</v>
      </c>
      <c r="Q711" s="136">
        <v>1.3999999999999999E-4</v>
      </c>
      <c r="R711" s="136">
        <f>Q711*H711</f>
        <v>4.0824839999999994E-2</v>
      </c>
      <c r="S711" s="136">
        <v>0</v>
      </c>
      <c r="T711" s="137">
        <f>S711*H711</f>
        <v>0</v>
      </c>
      <c r="AR711" s="138" t="s">
        <v>270</v>
      </c>
      <c r="AT711" s="138" t="s">
        <v>267</v>
      </c>
      <c r="AU711" s="138" t="s">
        <v>85</v>
      </c>
      <c r="AY711" s="17" t="s">
        <v>153</v>
      </c>
      <c r="BE711" s="139">
        <f>IF(N711="základní",J711,0)</f>
        <v>0</v>
      </c>
      <c r="BF711" s="139">
        <f>IF(N711="snížená",J711,0)</f>
        <v>0</v>
      </c>
      <c r="BG711" s="139">
        <f>IF(N711="zákl. přenesená",J711,0)</f>
        <v>0</v>
      </c>
      <c r="BH711" s="139">
        <f>IF(N711="sníž. přenesená",J711,0)</f>
        <v>0</v>
      </c>
      <c r="BI711" s="139">
        <f>IF(N711="nulová",J711,0)</f>
        <v>0</v>
      </c>
      <c r="BJ711" s="17" t="s">
        <v>85</v>
      </c>
      <c r="BK711" s="139">
        <f>ROUND(I711*H711,2)</f>
        <v>0</v>
      </c>
      <c r="BL711" s="17" t="s">
        <v>245</v>
      </c>
      <c r="BM711" s="138" t="s">
        <v>1164</v>
      </c>
    </row>
    <row r="712" spans="2:65" s="12" customFormat="1">
      <c r="B712" s="144"/>
      <c r="D712" s="145" t="s">
        <v>164</v>
      </c>
      <c r="E712" s="146" t="s">
        <v>19</v>
      </c>
      <c r="F712" s="147" t="s">
        <v>1165</v>
      </c>
      <c r="H712" s="148">
        <v>291.60599999999999</v>
      </c>
      <c r="I712" s="149"/>
      <c r="L712" s="144"/>
      <c r="M712" s="150"/>
      <c r="T712" s="151"/>
      <c r="AT712" s="146" t="s">
        <v>164</v>
      </c>
      <c r="AU712" s="146" t="s">
        <v>85</v>
      </c>
      <c r="AV712" s="12" t="s">
        <v>85</v>
      </c>
      <c r="AW712" s="12" t="s">
        <v>33</v>
      </c>
      <c r="AX712" s="12" t="s">
        <v>80</v>
      </c>
      <c r="AY712" s="146" t="s">
        <v>153</v>
      </c>
    </row>
    <row r="713" spans="2:65" s="1" customFormat="1" ht="22.15" customHeight="1">
      <c r="B713" s="32"/>
      <c r="C713" s="127" t="s">
        <v>1166</v>
      </c>
      <c r="D713" s="127" t="s">
        <v>155</v>
      </c>
      <c r="E713" s="128" t="s">
        <v>1167</v>
      </c>
      <c r="F713" s="129" t="s">
        <v>1168</v>
      </c>
      <c r="G713" s="130" t="s">
        <v>202</v>
      </c>
      <c r="H713" s="131">
        <v>253.56899999999999</v>
      </c>
      <c r="I713" s="132"/>
      <c r="J713" s="133">
        <f>ROUND(I713*H713,2)</f>
        <v>0</v>
      </c>
      <c r="K713" s="129" t="s">
        <v>159</v>
      </c>
      <c r="L713" s="32"/>
      <c r="M713" s="134" t="s">
        <v>19</v>
      </c>
      <c r="N713" s="135" t="s">
        <v>44</v>
      </c>
      <c r="P713" s="136">
        <f>O713*H713</f>
        <v>0</v>
      </c>
      <c r="Q713" s="136">
        <v>1.158E-2</v>
      </c>
      <c r="R713" s="136">
        <f>Q713*H713</f>
        <v>2.9363290200000001</v>
      </c>
      <c r="S713" s="136">
        <v>0</v>
      </c>
      <c r="T713" s="137">
        <f>S713*H713</f>
        <v>0</v>
      </c>
      <c r="AR713" s="138" t="s">
        <v>245</v>
      </c>
      <c r="AT713" s="138" t="s">
        <v>155</v>
      </c>
      <c r="AU713" s="138" t="s">
        <v>85</v>
      </c>
      <c r="AY713" s="17" t="s">
        <v>153</v>
      </c>
      <c r="BE713" s="139">
        <f>IF(N713="základní",J713,0)</f>
        <v>0</v>
      </c>
      <c r="BF713" s="139">
        <f>IF(N713="snížená",J713,0)</f>
        <v>0</v>
      </c>
      <c r="BG713" s="139">
        <f>IF(N713="zákl. přenesená",J713,0)</f>
        <v>0</v>
      </c>
      <c r="BH713" s="139">
        <f>IF(N713="sníž. přenesená",J713,0)</f>
        <v>0</v>
      </c>
      <c r="BI713" s="139">
        <f>IF(N713="nulová",J713,0)</f>
        <v>0</v>
      </c>
      <c r="BJ713" s="17" t="s">
        <v>85</v>
      </c>
      <c r="BK713" s="139">
        <f>ROUND(I713*H713,2)</f>
        <v>0</v>
      </c>
      <c r="BL713" s="17" t="s">
        <v>245</v>
      </c>
      <c r="BM713" s="138" t="s">
        <v>1169</v>
      </c>
    </row>
    <row r="714" spans="2:65" s="1" customFormat="1" hidden="1">
      <c r="B714" s="32"/>
      <c r="D714" s="140" t="s">
        <v>162</v>
      </c>
      <c r="F714" s="141" t="s">
        <v>1170</v>
      </c>
      <c r="I714" s="142"/>
      <c r="L714" s="32"/>
      <c r="M714" s="143"/>
      <c r="T714" s="53"/>
      <c r="AT714" s="17" t="s">
        <v>162</v>
      </c>
      <c r="AU714" s="17" t="s">
        <v>85</v>
      </c>
    </row>
    <row r="715" spans="2:65" s="12" customFormat="1">
      <c r="B715" s="144"/>
      <c r="D715" s="145" t="s">
        <v>164</v>
      </c>
      <c r="E715" s="146" t="s">
        <v>19</v>
      </c>
      <c r="F715" s="147" t="s">
        <v>1171</v>
      </c>
      <c r="H715" s="148">
        <v>87.76</v>
      </c>
      <c r="I715" s="149"/>
      <c r="L715" s="144"/>
      <c r="M715" s="150"/>
      <c r="T715" s="151"/>
      <c r="AT715" s="146" t="s">
        <v>164</v>
      </c>
      <c r="AU715" s="146" t="s">
        <v>85</v>
      </c>
      <c r="AV715" s="12" t="s">
        <v>85</v>
      </c>
      <c r="AW715" s="12" t="s">
        <v>33</v>
      </c>
      <c r="AX715" s="12" t="s">
        <v>72</v>
      </c>
      <c r="AY715" s="146" t="s">
        <v>153</v>
      </c>
    </row>
    <row r="716" spans="2:65" s="12" customFormat="1">
      <c r="B716" s="144"/>
      <c r="D716" s="145" t="s">
        <v>164</v>
      </c>
      <c r="E716" s="146" t="s">
        <v>19</v>
      </c>
      <c r="F716" s="147" t="s">
        <v>1172</v>
      </c>
      <c r="H716" s="148">
        <v>103.54900000000001</v>
      </c>
      <c r="I716" s="149"/>
      <c r="L716" s="144"/>
      <c r="M716" s="150"/>
      <c r="T716" s="151"/>
      <c r="AT716" s="146" t="s">
        <v>164</v>
      </c>
      <c r="AU716" s="146" t="s">
        <v>85</v>
      </c>
      <c r="AV716" s="12" t="s">
        <v>85</v>
      </c>
      <c r="AW716" s="12" t="s">
        <v>33</v>
      </c>
      <c r="AX716" s="12" t="s">
        <v>72</v>
      </c>
      <c r="AY716" s="146" t="s">
        <v>153</v>
      </c>
    </row>
    <row r="717" spans="2:65" s="12" customFormat="1">
      <c r="B717" s="144"/>
      <c r="D717" s="145" t="s">
        <v>164</v>
      </c>
      <c r="E717" s="146" t="s">
        <v>19</v>
      </c>
      <c r="F717" s="147" t="s">
        <v>1173</v>
      </c>
      <c r="H717" s="148">
        <v>62.26</v>
      </c>
      <c r="I717" s="149"/>
      <c r="L717" s="144"/>
      <c r="M717" s="150"/>
      <c r="T717" s="151"/>
      <c r="AT717" s="146" t="s">
        <v>164</v>
      </c>
      <c r="AU717" s="146" t="s">
        <v>85</v>
      </c>
      <c r="AV717" s="12" t="s">
        <v>85</v>
      </c>
      <c r="AW717" s="12" t="s">
        <v>33</v>
      </c>
      <c r="AX717" s="12" t="s">
        <v>72</v>
      </c>
      <c r="AY717" s="146" t="s">
        <v>153</v>
      </c>
    </row>
    <row r="718" spans="2:65" s="13" customFormat="1">
      <c r="B718" s="152"/>
      <c r="D718" s="145" t="s">
        <v>164</v>
      </c>
      <c r="E718" s="153" t="s">
        <v>19</v>
      </c>
      <c r="F718" s="154" t="s">
        <v>198</v>
      </c>
      <c r="H718" s="155">
        <v>253.56899999999999</v>
      </c>
      <c r="I718" s="156"/>
      <c r="L718" s="152"/>
      <c r="M718" s="157"/>
      <c r="T718" s="158"/>
      <c r="AT718" s="153" t="s">
        <v>164</v>
      </c>
      <c r="AU718" s="153" t="s">
        <v>85</v>
      </c>
      <c r="AV718" s="13" t="s">
        <v>160</v>
      </c>
      <c r="AW718" s="13" t="s">
        <v>33</v>
      </c>
      <c r="AX718" s="13" t="s">
        <v>80</v>
      </c>
      <c r="AY718" s="153" t="s">
        <v>153</v>
      </c>
    </row>
    <row r="719" spans="2:65" s="1" customFormat="1" ht="34.9" customHeight="1">
      <c r="B719" s="32"/>
      <c r="C719" s="127" t="s">
        <v>1174</v>
      </c>
      <c r="D719" s="127" t="s">
        <v>155</v>
      </c>
      <c r="E719" s="128" t="s">
        <v>1175</v>
      </c>
      <c r="F719" s="129" t="s">
        <v>1176</v>
      </c>
      <c r="G719" s="130" t="s">
        <v>177</v>
      </c>
      <c r="H719" s="131">
        <v>11.875</v>
      </c>
      <c r="I719" s="132"/>
      <c r="J719" s="133">
        <f>ROUND(I719*H719,2)</f>
        <v>0</v>
      </c>
      <c r="K719" s="129" t="s">
        <v>159</v>
      </c>
      <c r="L719" s="32"/>
      <c r="M719" s="134" t="s">
        <v>19</v>
      </c>
      <c r="N719" s="135" t="s">
        <v>44</v>
      </c>
      <c r="P719" s="136">
        <f>O719*H719</f>
        <v>0</v>
      </c>
      <c r="Q719" s="136">
        <v>0</v>
      </c>
      <c r="R719" s="136">
        <f>Q719*H719</f>
        <v>0</v>
      </c>
      <c r="S719" s="136">
        <v>0</v>
      </c>
      <c r="T719" s="137">
        <f>S719*H719</f>
        <v>0</v>
      </c>
      <c r="AR719" s="138" t="s">
        <v>245</v>
      </c>
      <c r="AT719" s="138" t="s">
        <v>155</v>
      </c>
      <c r="AU719" s="138" t="s">
        <v>85</v>
      </c>
      <c r="AY719" s="17" t="s">
        <v>153</v>
      </c>
      <c r="BE719" s="139">
        <f>IF(N719="základní",J719,0)</f>
        <v>0</v>
      </c>
      <c r="BF719" s="139">
        <f>IF(N719="snížená",J719,0)</f>
        <v>0</v>
      </c>
      <c r="BG719" s="139">
        <f>IF(N719="zákl. přenesená",J719,0)</f>
        <v>0</v>
      </c>
      <c r="BH719" s="139">
        <f>IF(N719="sníž. přenesená",J719,0)</f>
        <v>0</v>
      </c>
      <c r="BI719" s="139">
        <f>IF(N719="nulová",J719,0)</f>
        <v>0</v>
      </c>
      <c r="BJ719" s="17" t="s">
        <v>85</v>
      </c>
      <c r="BK719" s="139">
        <f>ROUND(I719*H719,2)</f>
        <v>0</v>
      </c>
      <c r="BL719" s="17" t="s">
        <v>245</v>
      </c>
      <c r="BM719" s="138" t="s">
        <v>1177</v>
      </c>
    </row>
    <row r="720" spans="2:65" s="1" customFormat="1" hidden="1">
      <c r="B720" s="32"/>
      <c r="D720" s="140" t="s">
        <v>162</v>
      </c>
      <c r="F720" s="141" t="s">
        <v>1178</v>
      </c>
      <c r="I720" s="142"/>
      <c r="L720" s="32"/>
      <c r="M720" s="143"/>
      <c r="T720" s="53"/>
      <c r="AT720" s="17" t="s">
        <v>162</v>
      </c>
      <c r="AU720" s="17" t="s">
        <v>85</v>
      </c>
    </row>
    <row r="721" spans="2:65" s="11" customFormat="1" ht="22.9" customHeight="1">
      <c r="B721" s="115"/>
      <c r="D721" s="116" t="s">
        <v>71</v>
      </c>
      <c r="E721" s="125" t="s">
        <v>1179</v>
      </c>
      <c r="F721" s="125" t="s">
        <v>1180</v>
      </c>
      <c r="I721" s="118"/>
      <c r="J721" s="126">
        <f>BK721</f>
        <v>0</v>
      </c>
      <c r="L721" s="115"/>
      <c r="M721" s="120"/>
      <c r="P721" s="121">
        <f>SUM(P722:P781)</f>
        <v>0</v>
      </c>
      <c r="R721" s="121">
        <f>SUM(R722:R781)</f>
        <v>3.379621999999999</v>
      </c>
      <c r="T721" s="122">
        <f>SUM(T722:T781)</f>
        <v>2.5722495000000003</v>
      </c>
      <c r="AR721" s="116" t="s">
        <v>85</v>
      </c>
      <c r="AT721" s="123" t="s">
        <v>71</v>
      </c>
      <c r="AU721" s="123" t="s">
        <v>80</v>
      </c>
      <c r="AY721" s="116" t="s">
        <v>153</v>
      </c>
      <c r="BK721" s="124">
        <f>SUM(BK722:BK781)</f>
        <v>0</v>
      </c>
    </row>
    <row r="722" spans="2:65" s="1" customFormat="1" ht="14.45" customHeight="1">
      <c r="B722" s="32"/>
      <c r="C722" s="127" t="s">
        <v>1181</v>
      </c>
      <c r="D722" s="127" t="s">
        <v>155</v>
      </c>
      <c r="E722" s="128" t="s">
        <v>1182</v>
      </c>
      <c r="F722" s="129" t="s">
        <v>1183</v>
      </c>
      <c r="G722" s="130" t="s">
        <v>202</v>
      </c>
      <c r="H722" s="131">
        <v>307.95</v>
      </c>
      <c r="I722" s="132"/>
      <c r="J722" s="133">
        <f>ROUND(I722*H722,2)</f>
        <v>0</v>
      </c>
      <c r="K722" s="129" t="s">
        <v>159</v>
      </c>
      <c r="L722" s="32"/>
      <c r="M722" s="134" t="s">
        <v>19</v>
      </c>
      <c r="N722" s="135" t="s">
        <v>44</v>
      </c>
      <c r="P722" s="136">
        <f>O722*H722</f>
        <v>0</v>
      </c>
      <c r="Q722" s="136">
        <v>0</v>
      </c>
      <c r="R722" s="136">
        <f>Q722*H722</f>
        <v>0</v>
      </c>
      <c r="S722" s="136">
        <v>5.94E-3</v>
      </c>
      <c r="T722" s="137">
        <f>S722*H722</f>
        <v>1.8292229999999998</v>
      </c>
      <c r="AR722" s="138" t="s">
        <v>245</v>
      </c>
      <c r="AT722" s="138" t="s">
        <v>155</v>
      </c>
      <c r="AU722" s="138" t="s">
        <v>85</v>
      </c>
      <c r="AY722" s="17" t="s">
        <v>153</v>
      </c>
      <c r="BE722" s="139">
        <f>IF(N722="základní",J722,0)</f>
        <v>0</v>
      </c>
      <c r="BF722" s="139">
        <f>IF(N722="snížená",J722,0)</f>
        <v>0</v>
      </c>
      <c r="BG722" s="139">
        <f>IF(N722="zákl. přenesená",J722,0)</f>
        <v>0</v>
      </c>
      <c r="BH722" s="139">
        <f>IF(N722="sníž. přenesená",J722,0)</f>
        <v>0</v>
      </c>
      <c r="BI722" s="139">
        <f>IF(N722="nulová",J722,0)</f>
        <v>0</v>
      </c>
      <c r="BJ722" s="17" t="s">
        <v>85</v>
      </c>
      <c r="BK722" s="139">
        <f>ROUND(I722*H722,2)</f>
        <v>0</v>
      </c>
      <c r="BL722" s="17" t="s">
        <v>245</v>
      </c>
      <c r="BM722" s="138" t="s">
        <v>1184</v>
      </c>
    </row>
    <row r="723" spans="2:65" s="1" customFormat="1" hidden="1">
      <c r="B723" s="32"/>
      <c r="D723" s="140" t="s">
        <v>162</v>
      </c>
      <c r="F723" s="141" t="s">
        <v>1185</v>
      </c>
      <c r="I723" s="142"/>
      <c r="L723" s="32"/>
      <c r="M723" s="143"/>
      <c r="T723" s="53"/>
      <c r="AT723" s="17" t="s">
        <v>162</v>
      </c>
      <c r="AU723" s="17" t="s">
        <v>85</v>
      </c>
    </row>
    <row r="724" spans="2:65" s="12" customFormat="1">
      <c r="B724" s="144"/>
      <c r="D724" s="145" t="s">
        <v>164</v>
      </c>
      <c r="E724" s="146" t="s">
        <v>19</v>
      </c>
      <c r="F724" s="147" t="s">
        <v>1186</v>
      </c>
      <c r="H724" s="148">
        <v>307.95</v>
      </c>
      <c r="I724" s="149"/>
      <c r="L724" s="144"/>
      <c r="M724" s="150"/>
      <c r="T724" s="151"/>
      <c r="AT724" s="146" t="s">
        <v>164</v>
      </c>
      <c r="AU724" s="146" t="s">
        <v>85</v>
      </c>
      <c r="AV724" s="12" t="s">
        <v>85</v>
      </c>
      <c r="AW724" s="12" t="s">
        <v>33</v>
      </c>
      <c r="AX724" s="12" t="s">
        <v>80</v>
      </c>
      <c r="AY724" s="146" t="s">
        <v>153</v>
      </c>
    </row>
    <row r="725" spans="2:65" s="1" customFormat="1" ht="14.45" customHeight="1">
      <c r="B725" s="32"/>
      <c r="C725" s="127" t="s">
        <v>1187</v>
      </c>
      <c r="D725" s="127" t="s">
        <v>155</v>
      </c>
      <c r="E725" s="128" t="s">
        <v>1188</v>
      </c>
      <c r="F725" s="129" t="s">
        <v>1189</v>
      </c>
      <c r="G725" s="130" t="s">
        <v>500</v>
      </c>
      <c r="H725" s="131">
        <v>15.1</v>
      </c>
      <c r="I725" s="132"/>
      <c r="J725" s="133">
        <f>ROUND(I725*H725,2)</f>
        <v>0</v>
      </c>
      <c r="K725" s="129" t="s">
        <v>159</v>
      </c>
      <c r="L725" s="32"/>
      <c r="M725" s="134" t="s">
        <v>19</v>
      </c>
      <c r="N725" s="135" t="s">
        <v>44</v>
      </c>
      <c r="P725" s="136">
        <f>O725*H725</f>
        <v>0</v>
      </c>
      <c r="Q725" s="136">
        <v>0</v>
      </c>
      <c r="R725" s="136">
        <f>Q725*H725</f>
        <v>0</v>
      </c>
      <c r="S725" s="136">
        <v>1.8699999999999999E-3</v>
      </c>
      <c r="T725" s="137">
        <f>S725*H725</f>
        <v>2.8236999999999998E-2</v>
      </c>
      <c r="AR725" s="138" t="s">
        <v>245</v>
      </c>
      <c r="AT725" s="138" t="s">
        <v>155</v>
      </c>
      <c r="AU725" s="138" t="s">
        <v>85</v>
      </c>
      <c r="AY725" s="17" t="s">
        <v>153</v>
      </c>
      <c r="BE725" s="139">
        <f>IF(N725="základní",J725,0)</f>
        <v>0</v>
      </c>
      <c r="BF725" s="139">
        <f>IF(N725="snížená",J725,0)</f>
        <v>0</v>
      </c>
      <c r="BG725" s="139">
        <f>IF(N725="zákl. přenesená",J725,0)</f>
        <v>0</v>
      </c>
      <c r="BH725" s="139">
        <f>IF(N725="sníž. přenesená",J725,0)</f>
        <v>0</v>
      </c>
      <c r="BI725" s="139">
        <f>IF(N725="nulová",J725,0)</f>
        <v>0</v>
      </c>
      <c r="BJ725" s="17" t="s">
        <v>85</v>
      </c>
      <c r="BK725" s="139">
        <f>ROUND(I725*H725,2)</f>
        <v>0</v>
      </c>
      <c r="BL725" s="17" t="s">
        <v>245</v>
      </c>
      <c r="BM725" s="138" t="s">
        <v>1190</v>
      </c>
    </row>
    <row r="726" spans="2:65" s="1" customFormat="1" hidden="1">
      <c r="B726" s="32"/>
      <c r="D726" s="140" t="s">
        <v>162</v>
      </c>
      <c r="F726" s="141" t="s">
        <v>1191</v>
      </c>
      <c r="I726" s="142"/>
      <c r="L726" s="32"/>
      <c r="M726" s="143"/>
      <c r="T726" s="53"/>
      <c r="AT726" s="17" t="s">
        <v>162</v>
      </c>
      <c r="AU726" s="17" t="s">
        <v>85</v>
      </c>
    </row>
    <row r="727" spans="2:65" s="1" customFormat="1" ht="14.45" customHeight="1">
      <c r="B727" s="32"/>
      <c r="C727" s="127" t="s">
        <v>1192</v>
      </c>
      <c r="D727" s="127" t="s">
        <v>155</v>
      </c>
      <c r="E727" s="128" t="s">
        <v>1193</v>
      </c>
      <c r="F727" s="129" t="s">
        <v>1194</v>
      </c>
      <c r="G727" s="130" t="s">
        <v>500</v>
      </c>
      <c r="H727" s="131">
        <v>13.8</v>
      </c>
      <c r="I727" s="132"/>
      <c r="J727" s="133">
        <f>ROUND(I727*H727,2)</f>
        <v>0</v>
      </c>
      <c r="K727" s="129" t="s">
        <v>159</v>
      </c>
      <c r="L727" s="32"/>
      <c r="M727" s="134" t="s">
        <v>19</v>
      </c>
      <c r="N727" s="135" t="s">
        <v>44</v>
      </c>
      <c r="P727" s="136">
        <f>O727*H727</f>
        <v>0</v>
      </c>
      <c r="Q727" s="136">
        <v>0</v>
      </c>
      <c r="R727" s="136">
        <f>Q727*H727</f>
        <v>0</v>
      </c>
      <c r="S727" s="136">
        <v>1.8699999999999999E-3</v>
      </c>
      <c r="T727" s="137">
        <f>S727*H727</f>
        <v>2.5805999999999999E-2</v>
      </c>
      <c r="AR727" s="138" t="s">
        <v>245</v>
      </c>
      <c r="AT727" s="138" t="s">
        <v>155</v>
      </c>
      <c r="AU727" s="138" t="s">
        <v>85</v>
      </c>
      <c r="AY727" s="17" t="s">
        <v>153</v>
      </c>
      <c r="BE727" s="139">
        <f>IF(N727="základní",J727,0)</f>
        <v>0</v>
      </c>
      <c r="BF727" s="139">
        <f>IF(N727="snížená",J727,0)</f>
        <v>0</v>
      </c>
      <c r="BG727" s="139">
        <f>IF(N727="zákl. přenesená",J727,0)</f>
        <v>0</v>
      </c>
      <c r="BH727" s="139">
        <f>IF(N727="sníž. přenesená",J727,0)</f>
        <v>0</v>
      </c>
      <c r="BI727" s="139">
        <f>IF(N727="nulová",J727,0)</f>
        <v>0</v>
      </c>
      <c r="BJ727" s="17" t="s">
        <v>85</v>
      </c>
      <c r="BK727" s="139">
        <f>ROUND(I727*H727,2)</f>
        <v>0</v>
      </c>
      <c r="BL727" s="17" t="s">
        <v>245</v>
      </c>
      <c r="BM727" s="138" t="s">
        <v>1195</v>
      </c>
    </row>
    <row r="728" spans="2:65" s="1" customFormat="1" hidden="1">
      <c r="B728" s="32"/>
      <c r="D728" s="140" t="s">
        <v>162</v>
      </c>
      <c r="F728" s="141" t="s">
        <v>1196</v>
      </c>
      <c r="I728" s="142"/>
      <c r="L728" s="32"/>
      <c r="M728" s="143"/>
      <c r="T728" s="53"/>
      <c r="AT728" s="17" t="s">
        <v>162</v>
      </c>
      <c r="AU728" s="17" t="s">
        <v>85</v>
      </c>
    </row>
    <row r="729" spans="2:65" s="12" customFormat="1">
      <c r="B729" s="144"/>
      <c r="D729" s="145" t="s">
        <v>164</v>
      </c>
      <c r="E729" s="146" t="s">
        <v>19</v>
      </c>
      <c r="F729" s="147" t="s">
        <v>1197</v>
      </c>
      <c r="H729" s="148">
        <v>13.8</v>
      </c>
      <c r="I729" s="149"/>
      <c r="L729" s="144"/>
      <c r="M729" s="150"/>
      <c r="T729" s="151"/>
      <c r="AT729" s="146" t="s">
        <v>164</v>
      </c>
      <c r="AU729" s="146" t="s">
        <v>85</v>
      </c>
      <c r="AV729" s="12" t="s">
        <v>85</v>
      </c>
      <c r="AW729" s="12" t="s">
        <v>33</v>
      </c>
      <c r="AX729" s="12" t="s">
        <v>80</v>
      </c>
      <c r="AY729" s="146" t="s">
        <v>153</v>
      </c>
    </row>
    <row r="730" spans="2:65" s="1" customFormat="1" ht="14.45" customHeight="1">
      <c r="B730" s="32"/>
      <c r="C730" s="127" t="s">
        <v>1198</v>
      </c>
      <c r="D730" s="127" t="s">
        <v>155</v>
      </c>
      <c r="E730" s="128" t="s">
        <v>1199</v>
      </c>
      <c r="F730" s="129" t="s">
        <v>1200</v>
      </c>
      <c r="G730" s="130" t="s">
        <v>500</v>
      </c>
      <c r="H730" s="131">
        <v>52.2</v>
      </c>
      <c r="I730" s="132"/>
      <c r="J730" s="133">
        <f>ROUND(I730*H730,2)</f>
        <v>0</v>
      </c>
      <c r="K730" s="129" t="s">
        <v>159</v>
      </c>
      <c r="L730" s="32"/>
      <c r="M730" s="134" t="s">
        <v>19</v>
      </c>
      <c r="N730" s="135" t="s">
        <v>44</v>
      </c>
      <c r="P730" s="136">
        <f>O730*H730</f>
        <v>0</v>
      </c>
      <c r="Q730" s="136">
        <v>0</v>
      </c>
      <c r="R730" s="136">
        <f>Q730*H730</f>
        <v>0</v>
      </c>
      <c r="S730" s="136">
        <v>1.7700000000000001E-3</v>
      </c>
      <c r="T730" s="137">
        <f>S730*H730</f>
        <v>9.2394000000000004E-2</v>
      </c>
      <c r="AR730" s="138" t="s">
        <v>245</v>
      </c>
      <c r="AT730" s="138" t="s">
        <v>155</v>
      </c>
      <c r="AU730" s="138" t="s">
        <v>85</v>
      </c>
      <c r="AY730" s="17" t="s">
        <v>153</v>
      </c>
      <c r="BE730" s="139">
        <f>IF(N730="základní",J730,0)</f>
        <v>0</v>
      </c>
      <c r="BF730" s="139">
        <f>IF(N730="snížená",J730,0)</f>
        <v>0</v>
      </c>
      <c r="BG730" s="139">
        <f>IF(N730="zákl. přenesená",J730,0)</f>
        <v>0</v>
      </c>
      <c r="BH730" s="139">
        <f>IF(N730="sníž. přenesená",J730,0)</f>
        <v>0</v>
      </c>
      <c r="BI730" s="139">
        <f>IF(N730="nulová",J730,0)</f>
        <v>0</v>
      </c>
      <c r="BJ730" s="17" t="s">
        <v>85</v>
      </c>
      <c r="BK730" s="139">
        <f>ROUND(I730*H730,2)</f>
        <v>0</v>
      </c>
      <c r="BL730" s="17" t="s">
        <v>245</v>
      </c>
      <c r="BM730" s="138" t="s">
        <v>1201</v>
      </c>
    </row>
    <row r="731" spans="2:65" s="1" customFormat="1" hidden="1">
      <c r="B731" s="32"/>
      <c r="D731" s="140" t="s">
        <v>162</v>
      </c>
      <c r="F731" s="141" t="s">
        <v>1202</v>
      </c>
      <c r="I731" s="142"/>
      <c r="L731" s="32"/>
      <c r="M731" s="143"/>
      <c r="T731" s="53"/>
      <c r="AT731" s="17" t="s">
        <v>162</v>
      </c>
      <c r="AU731" s="17" t="s">
        <v>85</v>
      </c>
    </row>
    <row r="732" spans="2:65" s="12" customFormat="1">
      <c r="B732" s="144"/>
      <c r="D732" s="145" t="s">
        <v>164</v>
      </c>
      <c r="E732" s="146" t="s">
        <v>19</v>
      </c>
      <c r="F732" s="147" t="s">
        <v>1203</v>
      </c>
      <c r="H732" s="148">
        <v>52.2</v>
      </c>
      <c r="I732" s="149"/>
      <c r="L732" s="144"/>
      <c r="M732" s="150"/>
      <c r="T732" s="151"/>
      <c r="AT732" s="146" t="s">
        <v>164</v>
      </c>
      <c r="AU732" s="146" t="s">
        <v>85</v>
      </c>
      <c r="AV732" s="12" t="s">
        <v>85</v>
      </c>
      <c r="AW732" s="12" t="s">
        <v>33</v>
      </c>
      <c r="AX732" s="12" t="s">
        <v>80</v>
      </c>
      <c r="AY732" s="146" t="s">
        <v>153</v>
      </c>
    </row>
    <row r="733" spans="2:65" s="1" customFormat="1" ht="14.45" customHeight="1">
      <c r="B733" s="32"/>
      <c r="C733" s="127" t="s">
        <v>1204</v>
      </c>
      <c r="D733" s="127" t="s">
        <v>155</v>
      </c>
      <c r="E733" s="128" t="s">
        <v>1205</v>
      </c>
      <c r="F733" s="129" t="s">
        <v>1206</v>
      </c>
      <c r="G733" s="130" t="s">
        <v>224</v>
      </c>
      <c r="H733" s="131">
        <v>7</v>
      </c>
      <c r="I733" s="132"/>
      <c r="J733" s="133">
        <f>ROUND(I733*H733,2)</f>
        <v>0</v>
      </c>
      <c r="K733" s="129" t="s">
        <v>159</v>
      </c>
      <c r="L733" s="32"/>
      <c r="M733" s="134" t="s">
        <v>19</v>
      </c>
      <c r="N733" s="135" t="s">
        <v>44</v>
      </c>
      <c r="P733" s="136">
        <f>O733*H733</f>
        <v>0</v>
      </c>
      <c r="Q733" s="136">
        <v>0</v>
      </c>
      <c r="R733" s="136">
        <f>Q733*H733</f>
        <v>0</v>
      </c>
      <c r="S733" s="136">
        <v>9.0600000000000003E-3</v>
      </c>
      <c r="T733" s="137">
        <f>S733*H733</f>
        <v>6.3420000000000004E-2</v>
      </c>
      <c r="AR733" s="138" t="s">
        <v>245</v>
      </c>
      <c r="AT733" s="138" t="s">
        <v>155</v>
      </c>
      <c r="AU733" s="138" t="s">
        <v>85</v>
      </c>
      <c r="AY733" s="17" t="s">
        <v>153</v>
      </c>
      <c r="BE733" s="139">
        <f>IF(N733="základní",J733,0)</f>
        <v>0</v>
      </c>
      <c r="BF733" s="139">
        <f>IF(N733="snížená",J733,0)</f>
        <v>0</v>
      </c>
      <c r="BG733" s="139">
        <f>IF(N733="zákl. přenesená",J733,0)</f>
        <v>0</v>
      </c>
      <c r="BH733" s="139">
        <f>IF(N733="sníž. přenesená",J733,0)</f>
        <v>0</v>
      </c>
      <c r="BI733" s="139">
        <f>IF(N733="nulová",J733,0)</f>
        <v>0</v>
      </c>
      <c r="BJ733" s="17" t="s">
        <v>85</v>
      </c>
      <c r="BK733" s="139">
        <f>ROUND(I733*H733,2)</f>
        <v>0</v>
      </c>
      <c r="BL733" s="17" t="s">
        <v>245</v>
      </c>
      <c r="BM733" s="138" t="s">
        <v>1207</v>
      </c>
    </row>
    <row r="734" spans="2:65" s="1" customFormat="1" hidden="1">
      <c r="B734" s="32"/>
      <c r="D734" s="140" t="s">
        <v>162</v>
      </c>
      <c r="F734" s="141" t="s">
        <v>1208</v>
      </c>
      <c r="I734" s="142"/>
      <c r="L734" s="32"/>
      <c r="M734" s="143"/>
      <c r="T734" s="53"/>
      <c r="AT734" s="17" t="s">
        <v>162</v>
      </c>
      <c r="AU734" s="17" t="s">
        <v>85</v>
      </c>
    </row>
    <row r="735" spans="2:65" s="1" customFormat="1" ht="14.45" customHeight="1">
      <c r="B735" s="32"/>
      <c r="C735" s="127" t="s">
        <v>1209</v>
      </c>
      <c r="D735" s="127" t="s">
        <v>155</v>
      </c>
      <c r="E735" s="128" t="s">
        <v>1210</v>
      </c>
      <c r="F735" s="129" t="s">
        <v>1211</v>
      </c>
      <c r="G735" s="130" t="s">
        <v>500</v>
      </c>
      <c r="H735" s="131">
        <v>13.8</v>
      </c>
      <c r="I735" s="132"/>
      <c r="J735" s="133">
        <f>ROUND(I735*H735,2)</f>
        <v>0</v>
      </c>
      <c r="K735" s="129" t="s">
        <v>159</v>
      </c>
      <c r="L735" s="32"/>
      <c r="M735" s="134" t="s">
        <v>19</v>
      </c>
      <c r="N735" s="135" t="s">
        <v>44</v>
      </c>
      <c r="P735" s="136">
        <f>O735*H735</f>
        <v>0</v>
      </c>
      <c r="Q735" s="136">
        <v>0</v>
      </c>
      <c r="R735" s="136">
        <f>Q735*H735</f>
        <v>0</v>
      </c>
      <c r="S735" s="136">
        <v>1.91E-3</v>
      </c>
      <c r="T735" s="137">
        <f>S735*H735</f>
        <v>2.6358000000000003E-2</v>
      </c>
      <c r="AR735" s="138" t="s">
        <v>245</v>
      </c>
      <c r="AT735" s="138" t="s">
        <v>155</v>
      </c>
      <c r="AU735" s="138" t="s">
        <v>85</v>
      </c>
      <c r="AY735" s="17" t="s">
        <v>153</v>
      </c>
      <c r="BE735" s="139">
        <f>IF(N735="základní",J735,0)</f>
        <v>0</v>
      </c>
      <c r="BF735" s="139">
        <f>IF(N735="snížená",J735,0)</f>
        <v>0</v>
      </c>
      <c r="BG735" s="139">
        <f>IF(N735="zákl. přenesená",J735,0)</f>
        <v>0</v>
      </c>
      <c r="BH735" s="139">
        <f>IF(N735="sníž. přenesená",J735,0)</f>
        <v>0</v>
      </c>
      <c r="BI735" s="139">
        <f>IF(N735="nulová",J735,0)</f>
        <v>0</v>
      </c>
      <c r="BJ735" s="17" t="s">
        <v>85</v>
      </c>
      <c r="BK735" s="139">
        <f>ROUND(I735*H735,2)</f>
        <v>0</v>
      </c>
      <c r="BL735" s="17" t="s">
        <v>245</v>
      </c>
      <c r="BM735" s="138" t="s">
        <v>1212</v>
      </c>
    </row>
    <row r="736" spans="2:65" s="1" customFormat="1" hidden="1">
      <c r="B736" s="32"/>
      <c r="D736" s="140" t="s">
        <v>162</v>
      </c>
      <c r="F736" s="141" t="s">
        <v>1213</v>
      </c>
      <c r="I736" s="142"/>
      <c r="L736" s="32"/>
      <c r="M736" s="143"/>
      <c r="T736" s="53"/>
      <c r="AT736" s="17" t="s">
        <v>162</v>
      </c>
      <c r="AU736" s="17" t="s">
        <v>85</v>
      </c>
    </row>
    <row r="737" spans="2:65" s="12" customFormat="1">
      <c r="B737" s="144"/>
      <c r="D737" s="145" t="s">
        <v>164</v>
      </c>
      <c r="E737" s="146" t="s">
        <v>19</v>
      </c>
      <c r="F737" s="147" t="s">
        <v>1197</v>
      </c>
      <c r="H737" s="148">
        <v>13.8</v>
      </c>
      <c r="I737" s="149"/>
      <c r="L737" s="144"/>
      <c r="M737" s="150"/>
      <c r="T737" s="151"/>
      <c r="AT737" s="146" t="s">
        <v>164</v>
      </c>
      <c r="AU737" s="146" t="s">
        <v>85</v>
      </c>
      <c r="AV737" s="12" t="s">
        <v>85</v>
      </c>
      <c r="AW737" s="12" t="s">
        <v>33</v>
      </c>
      <c r="AX737" s="12" t="s">
        <v>80</v>
      </c>
      <c r="AY737" s="146" t="s">
        <v>153</v>
      </c>
    </row>
    <row r="738" spans="2:65" s="1" customFormat="1" ht="14.45" customHeight="1">
      <c r="B738" s="32"/>
      <c r="C738" s="127" t="s">
        <v>1214</v>
      </c>
      <c r="D738" s="127" t="s">
        <v>155</v>
      </c>
      <c r="E738" s="128" t="s">
        <v>1215</v>
      </c>
      <c r="F738" s="129" t="s">
        <v>1216</v>
      </c>
      <c r="G738" s="130" t="s">
        <v>500</v>
      </c>
      <c r="H738" s="131">
        <v>40.65</v>
      </c>
      <c r="I738" s="132"/>
      <c r="J738" s="133">
        <f>ROUND(I738*H738,2)</f>
        <v>0</v>
      </c>
      <c r="K738" s="129" t="s">
        <v>159</v>
      </c>
      <c r="L738" s="32"/>
      <c r="M738" s="134" t="s">
        <v>19</v>
      </c>
      <c r="N738" s="135" t="s">
        <v>44</v>
      </c>
      <c r="P738" s="136">
        <f>O738*H738</f>
        <v>0</v>
      </c>
      <c r="Q738" s="136">
        <v>0</v>
      </c>
      <c r="R738" s="136">
        <f>Q738*H738</f>
        <v>0</v>
      </c>
      <c r="S738" s="136">
        <v>1.67E-3</v>
      </c>
      <c r="T738" s="137">
        <f>S738*H738</f>
        <v>6.7885500000000001E-2</v>
      </c>
      <c r="AR738" s="138" t="s">
        <v>245</v>
      </c>
      <c r="AT738" s="138" t="s">
        <v>155</v>
      </c>
      <c r="AU738" s="138" t="s">
        <v>85</v>
      </c>
      <c r="AY738" s="17" t="s">
        <v>153</v>
      </c>
      <c r="BE738" s="139">
        <f>IF(N738="základní",J738,0)</f>
        <v>0</v>
      </c>
      <c r="BF738" s="139">
        <f>IF(N738="snížená",J738,0)</f>
        <v>0</v>
      </c>
      <c r="BG738" s="139">
        <f>IF(N738="zákl. přenesená",J738,0)</f>
        <v>0</v>
      </c>
      <c r="BH738" s="139">
        <f>IF(N738="sníž. přenesená",J738,0)</f>
        <v>0</v>
      </c>
      <c r="BI738" s="139">
        <f>IF(N738="nulová",J738,0)</f>
        <v>0</v>
      </c>
      <c r="BJ738" s="17" t="s">
        <v>85</v>
      </c>
      <c r="BK738" s="139">
        <f>ROUND(I738*H738,2)</f>
        <v>0</v>
      </c>
      <c r="BL738" s="17" t="s">
        <v>245</v>
      </c>
      <c r="BM738" s="138" t="s">
        <v>1217</v>
      </c>
    </row>
    <row r="739" spans="2:65" s="1" customFormat="1" hidden="1">
      <c r="B739" s="32"/>
      <c r="D739" s="140" t="s">
        <v>162</v>
      </c>
      <c r="F739" s="141" t="s">
        <v>1218</v>
      </c>
      <c r="I739" s="142"/>
      <c r="L739" s="32"/>
      <c r="M739" s="143"/>
      <c r="T739" s="53"/>
      <c r="AT739" s="17" t="s">
        <v>162</v>
      </c>
      <c r="AU739" s="17" t="s">
        <v>85</v>
      </c>
    </row>
    <row r="740" spans="2:65" s="1" customFormat="1" ht="14.45" customHeight="1">
      <c r="B740" s="32"/>
      <c r="C740" s="127" t="s">
        <v>1219</v>
      </c>
      <c r="D740" s="127" t="s">
        <v>155</v>
      </c>
      <c r="E740" s="128" t="s">
        <v>1220</v>
      </c>
      <c r="F740" s="129" t="s">
        <v>1221</v>
      </c>
      <c r="G740" s="130" t="s">
        <v>500</v>
      </c>
      <c r="H740" s="131">
        <v>13.8</v>
      </c>
      <c r="I740" s="132"/>
      <c r="J740" s="133">
        <f>ROUND(I740*H740,2)</f>
        <v>0</v>
      </c>
      <c r="K740" s="129" t="s">
        <v>159</v>
      </c>
      <c r="L740" s="32"/>
      <c r="M740" s="134" t="s">
        <v>19</v>
      </c>
      <c r="N740" s="135" t="s">
        <v>44</v>
      </c>
      <c r="P740" s="136">
        <f>O740*H740</f>
        <v>0</v>
      </c>
      <c r="Q740" s="136">
        <v>0</v>
      </c>
      <c r="R740" s="136">
        <f>Q740*H740</f>
        <v>0</v>
      </c>
      <c r="S740" s="136">
        <v>1.75E-3</v>
      </c>
      <c r="T740" s="137">
        <f>S740*H740</f>
        <v>2.4150000000000001E-2</v>
      </c>
      <c r="AR740" s="138" t="s">
        <v>245</v>
      </c>
      <c r="AT740" s="138" t="s">
        <v>155</v>
      </c>
      <c r="AU740" s="138" t="s">
        <v>85</v>
      </c>
      <c r="AY740" s="17" t="s">
        <v>153</v>
      </c>
      <c r="BE740" s="139">
        <f>IF(N740="základní",J740,0)</f>
        <v>0</v>
      </c>
      <c r="BF740" s="139">
        <f>IF(N740="snížená",J740,0)</f>
        <v>0</v>
      </c>
      <c r="BG740" s="139">
        <f>IF(N740="zákl. přenesená",J740,0)</f>
        <v>0</v>
      </c>
      <c r="BH740" s="139">
        <f>IF(N740="sníž. přenesená",J740,0)</f>
        <v>0</v>
      </c>
      <c r="BI740" s="139">
        <f>IF(N740="nulová",J740,0)</f>
        <v>0</v>
      </c>
      <c r="BJ740" s="17" t="s">
        <v>85</v>
      </c>
      <c r="BK740" s="139">
        <f>ROUND(I740*H740,2)</f>
        <v>0</v>
      </c>
      <c r="BL740" s="17" t="s">
        <v>245</v>
      </c>
      <c r="BM740" s="138" t="s">
        <v>1222</v>
      </c>
    </row>
    <row r="741" spans="2:65" s="1" customFormat="1" hidden="1">
      <c r="B741" s="32"/>
      <c r="D741" s="140" t="s">
        <v>162</v>
      </c>
      <c r="F741" s="141" t="s">
        <v>1223</v>
      </c>
      <c r="I741" s="142"/>
      <c r="L741" s="32"/>
      <c r="M741" s="143"/>
      <c r="T741" s="53"/>
      <c r="AT741" s="17" t="s">
        <v>162</v>
      </c>
      <c r="AU741" s="17" t="s">
        <v>85</v>
      </c>
    </row>
    <row r="742" spans="2:65" s="1" customFormat="1" ht="14.45" customHeight="1">
      <c r="B742" s="32"/>
      <c r="C742" s="127" t="s">
        <v>863</v>
      </c>
      <c r="D742" s="127" t="s">
        <v>155</v>
      </c>
      <c r="E742" s="128" t="s">
        <v>1224</v>
      </c>
      <c r="F742" s="129" t="s">
        <v>1225</v>
      </c>
      <c r="G742" s="130" t="s">
        <v>202</v>
      </c>
      <c r="H742" s="131">
        <v>18.899999999999999</v>
      </c>
      <c r="I742" s="132"/>
      <c r="J742" s="133">
        <f>ROUND(I742*H742,2)</f>
        <v>0</v>
      </c>
      <c r="K742" s="129" t="s">
        <v>159</v>
      </c>
      <c r="L742" s="32"/>
      <c r="M742" s="134" t="s">
        <v>19</v>
      </c>
      <c r="N742" s="135" t="s">
        <v>44</v>
      </c>
      <c r="P742" s="136">
        <f>O742*H742</f>
        <v>0</v>
      </c>
      <c r="Q742" s="136">
        <v>0</v>
      </c>
      <c r="R742" s="136">
        <f>Q742*H742</f>
        <v>0</v>
      </c>
      <c r="S742" s="136">
        <v>5.8399999999999997E-3</v>
      </c>
      <c r="T742" s="137">
        <f>S742*H742</f>
        <v>0.11037599999999999</v>
      </c>
      <c r="AR742" s="138" t="s">
        <v>245</v>
      </c>
      <c r="AT742" s="138" t="s">
        <v>155</v>
      </c>
      <c r="AU742" s="138" t="s">
        <v>85</v>
      </c>
      <c r="AY742" s="17" t="s">
        <v>153</v>
      </c>
      <c r="BE742" s="139">
        <f>IF(N742="základní",J742,0)</f>
        <v>0</v>
      </c>
      <c r="BF742" s="139">
        <f>IF(N742="snížená",J742,0)</f>
        <v>0</v>
      </c>
      <c r="BG742" s="139">
        <f>IF(N742="zákl. přenesená",J742,0)</f>
        <v>0</v>
      </c>
      <c r="BH742" s="139">
        <f>IF(N742="sníž. přenesená",J742,0)</f>
        <v>0</v>
      </c>
      <c r="BI742" s="139">
        <f>IF(N742="nulová",J742,0)</f>
        <v>0</v>
      </c>
      <c r="BJ742" s="17" t="s">
        <v>85</v>
      </c>
      <c r="BK742" s="139">
        <f>ROUND(I742*H742,2)</f>
        <v>0</v>
      </c>
      <c r="BL742" s="17" t="s">
        <v>245</v>
      </c>
      <c r="BM742" s="138" t="s">
        <v>1226</v>
      </c>
    </row>
    <row r="743" spans="2:65" s="1" customFormat="1" hidden="1">
      <c r="B743" s="32"/>
      <c r="D743" s="140" t="s">
        <v>162</v>
      </c>
      <c r="F743" s="141" t="s">
        <v>1227</v>
      </c>
      <c r="I743" s="142"/>
      <c r="L743" s="32"/>
      <c r="M743" s="143"/>
      <c r="T743" s="53"/>
      <c r="AT743" s="17" t="s">
        <v>162</v>
      </c>
      <c r="AU743" s="17" t="s">
        <v>85</v>
      </c>
    </row>
    <row r="744" spans="2:65" s="1" customFormat="1" ht="22.15" customHeight="1">
      <c r="B744" s="32"/>
      <c r="C744" s="127" t="s">
        <v>1228</v>
      </c>
      <c r="D744" s="127" t="s">
        <v>155</v>
      </c>
      <c r="E744" s="128" t="s">
        <v>1229</v>
      </c>
      <c r="F744" s="129" t="s">
        <v>1230</v>
      </c>
      <c r="G744" s="130" t="s">
        <v>224</v>
      </c>
      <c r="H744" s="131">
        <v>52</v>
      </c>
      <c r="I744" s="132"/>
      <c r="J744" s="133">
        <f>ROUND(I744*H744,2)</f>
        <v>0</v>
      </c>
      <c r="K744" s="129" t="s">
        <v>159</v>
      </c>
      <c r="L744" s="32"/>
      <c r="M744" s="134" t="s">
        <v>19</v>
      </c>
      <c r="N744" s="135" t="s">
        <v>44</v>
      </c>
      <c r="P744" s="136">
        <f>O744*H744</f>
        <v>0</v>
      </c>
      <c r="Q744" s="136">
        <v>0</v>
      </c>
      <c r="R744" s="136">
        <f>Q744*H744</f>
        <v>0</v>
      </c>
      <c r="S744" s="136">
        <v>1.8799999999999999E-3</v>
      </c>
      <c r="T744" s="137">
        <f>S744*H744</f>
        <v>9.776E-2</v>
      </c>
      <c r="AR744" s="138" t="s">
        <v>245</v>
      </c>
      <c r="AT744" s="138" t="s">
        <v>155</v>
      </c>
      <c r="AU744" s="138" t="s">
        <v>85</v>
      </c>
      <c r="AY744" s="17" t="s">
        <v>153</v>
      </c>
      <c r="BE744" s="139">
        <f>IF(N744="základní",J744,0)</f>
        <v>0</v>
      </c>
      <c r="BF744" s="139">
        <f>IF(N744="snížená",J744,0)</f>
        <v>0</v>
      </c>
      <c r="BG744" s="139">
        <f>IF(N744="zákl. přenesená",J744,0)</f>
        <v>0</v>
      </c>
      <c r="BH744" s="139">
        <f>IF(N744="sníž. přenesená",J744,0)</f>
        <v>0</v>
      </c>
      <c r="BI744" s="139">
        <f>IF(N744="nulová",J744,0)</f>
        <v>0</v>
      </c>
      <c r="BJ744" s="17" t="s">
        <v>85</v>
      </c>
      <c r="BK744" s="139">
        <f>ROUND(I744*H744,2)</f>
        <v>0</v>
      </c>
      <c r="BL744" s="17" t="s">
        <v>245</v>
      </c>
      <c r="BM744" s="138" t="s">
        <v>1231</v>
      </c>
    </row>
    <row r="745" spans="2:65" s="1" customFormat="1" hidden="1">
      <c r="B745" s="32"/>
      <c r="D745" s="140" t="s">
        <v>162</v>
      </c>
      <c r="F745" s="141" t="s">
        <v>1232</v>
      </c>
      <c r="I745" s="142"/>
      <c r="L745" s="32"/>
      <c r="M745" s="143"/>
      <c r="T745" s="53"/>
      <c r="AT745" s="17" t="s">
        <v>162</v>
      </c>
      <c r="AU745" s="17" t="s">
        <v>85</v>
      </c>
    </row>
    <row r="746" spans="2:65" s="1" customFormat="1" ht="14.45" customHeight="1">
      <c r="B746" s="32"/>
      <c r="C746" s="127" t="s">
        <v>1233</v>
      </c>
      <c r="D746" s="127" t="s">
        <v>155</v>
      </c>
      <c r="E746" s="128" t="s">
        <v>1234</v>
      </c>
      <c r="F746" s="129" t="s">
        <v>1235</v>
      </c>
      <c r="G746" s="130" t="s">
        <v>500</v>
      </c>
      <c r="H746" s="131">
        <v>52.2</v>
      </c>
      <c r="I746" s="132"/>
      <c r="J746" s="133">
        <f>ROUND(I746*H746,2)</f>
        <v>0</v>
      </c>
      <c r="K746" s="129" t="s">
        <v>159</v>
      </c>
      <c r="L746" s="32"/>
      <c r="M746" s="134" t="s">
        <v>19</v>
      </c>
      <c r="N746" s="135" t="s">
        <v>44</v>
      </c>
      <c r="P746" s="136">
        <f>O746*H746</f>
        <v>0</v>
      </c>
      <c r="Q746" s="136">
        <v>0</v>
      </c>
      <c r="R746" s="136">
        <f>Q746*H746</f>
        <v>0</v>
      </c>
      <c r="S746" s="136">
        <v>2.5999999999999999E-3</v>
      </c>
      <c r="T746" s="137">
        <f>S746*H746</f>
        <v>0.13572000000000001</v>
      </c>
      <c r="AR746" s="138" t="s">
        <v>245</v>
      </c>
      <c r="AT746" s="138" t="s">
        <v>155</v>
      </c>
      <c r="AU746" s="138" t="s">
        <v>85</v>
      </c>
      <c r="AY746" s="17" t="s">
        <v>153</v>
      </c>
      <c r="BE746" s="139">
        <f>IF(N746="základní",J746,0)</f>
        <v>0</v>
      </c>
      <c r="BF746" s="139">
        <f>IF(N746="snížená",J746,0)</f>
        <v>0</v>
      </c>
      <c r="BG746" s="139">
        <f>IF(N746="zákl. přenesená",J746,0)</f>
        <v>0</v>
      </c>
      <c r="BH746" s="139">
        <f>IF(N746="sníž. přenesená",J746,0)</f>
        <v>0</v>
      </c>
      <c r="BI746" s="139">
        <f>IF(N746="nulová",J746,0)</f>
        <v>0</v>
      </c>
      <c r="BJ746" s="17" t="s">
        <v>85</v>
      </c>
      <c r="BK746" s="139">
        <f>ROUND(I746*H746,2)</f>
        <v>0</v>
      </c>
      <c r="BL746" s="17" t="s">
        <v>245</v>
      </c>
      <c r="BM746" s="138" t="s">
        <v>1236</v>
      </c>
    </row>
    <row r="747" spans="2:65" s="1" customFormat="1" hidden="1">
      <c r="B747" s="32"/>
      <c r="D747" s="140" t="s">
        <v>162</v>
      </c>
      <c r="F747" s="141" t="s">
        <v>1237</v>
      </c>
      <c r="I747" s="142"/>
      <c r="L747" s="32"/>
      <c r="M747" s="143"/>
      <c r="T747" s="53"/>
      <c r="AT747" s="17" t="s">
        <v>162</v>
      </c>
      <c r="AU747" s="17" t="s">
        <v>85</v>
      </c>
    </row>
    <row r="748" spans="2:65" s="1" customFormat="1" ht="14.45" customHeight="1">
      <c r="B748" s="32"/>
      <c r="C748" s="127" t="s">
        <v>1238</v>
      </c>
      <c r="D748" s="127" t="s">
        <v>155</v>
      </c>
      <c r="E748" s="128" t="s">
        <v>1239</v>
      </c>
      <c r="F748" s="129" t="s">
        <v>1240</v>
      </c>
      <c r="G748" s="130" t="s">
        <v>500</v>
      </c>
      <c r="H748" s="131">
        <v>18</v>
      </c>
      <c r="I748" s="132"/>
      <c r="J748" s="133">
        <f>ROUND(I748*H748,2)</f>
        <v>0</v>
      </c>
      <c r="K748" s="129" t="s">
        <v>159</v>
      </c>
      <c r="L748" s="32"/>
      <c r="M748" s="134" t="s">
        <v>19</v>
      </c>
      <c r="N748" s="135" t="s">
        <v>44</v>
      </c>
      <c r="P748" s="136">
        <f>O748*H748</f>
        <v>0</v>
      </c>
      <c r="Q748" s="136">
        <v>0</v>
      </c>
      <c r="R748" s="136">
        <f>Q748*H748</f>
        <v>0</v>
      </c>
      <c r="S748" s="136">
        <v>3.9399999999999999E-3</v>
      </c>
      <c r="T748" s="137">
        <f>S748*H748</f>
        <v>7.0919999999999997E-2</v>
      </c>
      <c r="AR748" s="138" t="s">
        <v>245</v>
      </c>
      <c r="AT748" s="138" t="s">
        <v>155</v>
      </c>
      <c r="AU748" s="138" t="s">
        <v>85</v>
      </c>
      <c r="AY748" s="17" t="s">
        <v>153</v>
      </c>
      <c r="BE748" s="139">
        <f>IF(N748="základní",J748,0)</f>
        <v>0</v>
      </c>
      <c r="BF748" s="139">
        <f>IF(N748="snížená",J748,0)</f>
        <v>0</v>
      </c>
      <c r="BG748" s="139">
        <f>IF(N748="zákl. přenesená",J748,0)</f>
        <v>0</v>
      </c>
      <c r="BH748" s="139">
        <f>IF(N748="sníž. přenesená",J748,0)</f>
        <v>0</v>
      </c>
      <c r="BI748" s="139">
        <f>IF(N748="nulová",J748,0)</f>
        <v>0</v>
      </c>
      <c r="BJ748" s="17" t="s">
        <v>85</v>
      </c>
      <c r="BK748" s="139">
        <f>ROUND(I748*H748,2)</f>
        <v>0</v>
      </c>
      <c r="BL748" s="17" t="s">
        <v>245</v>
      </c>
      <c r="BM748" s="138" t="s">
        <v>1241</v>
      </c>
    </row>
    <row r="749" spans="2:65" s="1" customFormat="1" hidden="1">
      <c r="B749" s="32"/>
      <c r="D749" s="140" t="s">
        <v>162</v>
      </c>
      <c r="F749" s="141" t="s">
        <v>1242</v>
      </c>
      <c r="I749" s="142"/>
      <c r="L749" s="32"/>
      <c r="M749" s="143"/>
      <c r="T749" s="53"/>
      <c r="AT749" s="17" t="s">
        <v>162</v>
      </c>
      <c r="AU749" s="17" t="s">
        <v>85</v>
      </c>
    </row>
    <row r="750" spans="2:65" s="1" customFormat="1" ht="30" customHeight="1">
      <c r="B750" s="32"/>
      <c r="C750" s="127" t="s">
        <v>1243</v>
      </c>
      <c r="D750" s="127" t="s">
        <v>155</v>
      </c>
      <c r="E750" s="128" t="s">
        <v>1244</v>
      </c>
      <c r="F750" s="129" t="s">
        <v>1245</v>
      </c>
      <c r="G750" s="130" t="s">
        <v>202</v>
      </c>
      <c r="H750" s="131">
        <v>357.07499999999999</v>
      </c>
      <c r="I750" s="132"/>
      <c r="J750" s="133">
        <f>ROUND(I750*H750,2)</f>
        <v>0</v>
      </c>
      <c r="K750" s="129" t="s">
        <v>159</v>
      </c>
      <c r="L750" s="32"/>
      <c r="M750" s="134" t="s">
        <v>19</v>
      </c>
      <c r="N750" s="135" t="s">
        <v>44</v>
      </c>
      <c r="P750" s="136">
        <f>O750*H750</f>
        <v>0</v>
      </c>
      <c r="Q750" s="136">
        <v>6.6E-3</v>
      </c>
      <c r="R750" s="136">
        <f>Q750*H750</f>
        <v>2.3566949999999998</v>
      </c>
      <c r="S750" s="136">
        <v>0</v>
      </c>
      <c r="T750" s="137">
        <f>S750*H750</f>
        <v>0</v>
      </c>
      <c r="AR750" s="138" t="s">
        <v>245</v>
      </c>
      <c r="AT750" s="138" t="s">
        <v>155</v>
      </c>
      <c r="AU750" s="138" t="s">
        <v>85</v>
      </c>
      <c r="AY750" s="17" t="s">
        <v>153</v>
      </c>
      <c r="BE750" s="139">
        <f>IF(N750="základní",J750,0)</f>
        <v>0</v>
      </c>
      <c r="BF750" s="139">
        <f>IF(N750="snížená",J750,0)</f>
        <v>0</v>
      </c>
      <c r="BG750" s="139">
        <f>IF(N750="zákl. přenesená",J750,0)</f>
        <v>0</v>
      </c>
      <c r="BH750" s="139">
        <f>IF(N750="sníž. přenesená",J750,0)</f>
        <v>0</v>
      </c>
      <c r="BI750" s="139">
        <f>IF(N750="nulová",J750,0)</f>
        <v>0</v>
      </c>
      <c r="BJ750" s="17" t="s">
        <v>85</v>
      </c>
      <c r="BK750" s="139">
        <f>ROUND(I750*H750,2)</f>
        <v>0</v>
      </c>
      <c r="BL750" s="17" t="s">
        <v>245</v>
      </c>
      <c r="BM750" s="138" t="s">
        <v>1246</v>
      </c>
    </row>
    <row r="751" spans="2:65" s="1" customFormat="1" hidden="1">
      <c r="B751" s="32"/>
      <c r="D751" s="140" t="s">
        <v>162</v>
      </c>
      <c r="F751" s="141" t="s">
        <v>1247</v>
      </c>
      <c r="I751" s="142"/>
      <c r="L751" s="32"/>
      <c r="M751" s="143"/>
      <c r="T751" s="53"/>
      <c r="AT751" s="17" t="s">
        <v>162</v>
      </c>
      <c r="AU751" s="17" t="s">
        <v>85</v>
      </c>
    </row>
    <row r="752" spans="2:65" s="12" customFormat="1">
      <c r="B752" s="144"/>
      <c r="D752" s="145" t="s">
        <v>164</v>
      </c>
      <c r="E752" s="146" t="s">
        <v>19</v>
      </c>
      <c r="F752" s="147" t="s">
        <v>1248</v>
      </c>
      <c r="H752" s="148">
        <v>357.07499999999999</v>
      </c>
      <c r="I752" s="149"/>
      <c r="L752" s="144"/>
      <c r="M752" s="150"/>
      <c r="T752" s="151"/>
      <c r="AT752" s="146" t="s">
        <v>164</v>
      </c>
      <c r="AU752" s="146" t="s">
        <v>85</v>
      </c>
      <c r="AV752" s="12" t="s">
        <v>85</v>
      </c>
      <c r="AW752" s="12" t="s">
        <v>33</v>
      </c>
      <c r="AX752" s="12" t="s">
        <v>80</v>
      </c>
      <c r="AY752" s="146" t="s">
        <v>153</v>
      </c>
    </row>
    <row r="753" spans="2:65" s="1" customFormat="1" ht="22.15" customHeight="1">
      <c r="B753" s="32"/>
      <c r="C753" s="127" t="s">
        <v>1249</v>
      </c>
      <c r="D753" s="127" t="s">
        <v>155</v>
      </c>
      <c r="E753" s="128" t="s">
        <v>1250</v>
      </c>
      <c r="F753" s="129" t="s">
        <v>1251</v>
      </c>
      <c r="G753" s="130" t="s">
        <v>500</v>
      </c>
      <c r="H753" s="131">
        <v>20.7</v>
      </c>
      <c r="I753" s="132"/>
      <c r="J753" s="133">
        <f>ROUND(I753*H753,2)</f>
        <v>0</v>
      </c>
      <c r="K753" s="129" t="s">
        <v>159</v>
      </c>
      <c r="L753" s="32"/>
      <c r="M753" s="134" t="s">
        <v>19</v>
      </c>
      <c r="N753" s="135" t="s">
        <v>44</v>
      </c>
      <c r="P753" s="136">
        <f>O753*H753</f>
        <v>0</v>
      </c>
      <c r="Q753" s="136">
        <v>3.5100000000000001E-3</v>
      </c>
      <c r="R753" s="136">
        <f>Q753*H753</f>
        <v>7.2656999999999999E-2</v>
      </c>
      <c r="S753" s="136">
        <v>0</v>
      </c>
      <c r="T753" s="137">
        <f>S753*H753</f>
        <v>0</v>
      </c>
      <c r="AR753" s="138" t="s">
        <v>245</v>
      </c>
      <c r="AT753" s="138" t="s">
        <v>155</v>
      </c>
      <c r="AU753" s="138" t="s">
        <v>85</v>
      </c>
      <c r="AY753" s="17" t="s">
        <v>153</v>
      </c>
      <c r="BE753" s="139">
        <f>IF(N753="základní",J753,0)</f>
        <v>0</v>
      </c>
      <c r="BF753" s="139">
        <f>IF(N753="snížená",J753,0)</f>
        <v>0</v>
      </c>
      <c r="BG753" s="139">
        <f>IF(N753="zákl. přenesená",J753,0)</f>
        <v>0</v>
      </c>
      <c r="BH753" s="139">
        <f>IF(N753="sníž. přenesená",J753,0)</f>
        <v>0</v>
      </c>
      <c r="BI753" s="139">
        <f>IF(N753="nulová",J753,0)</f>
        <v>0</v>
      </c>
      <c r="BJ753" s="17" t="s">
        <v>85</v>
      </c>
      <c r="BK753" s="139">
        <f>ROUND(I753*H753,2)</f>
        <v>0</v>
      </c>
      <c r="BL753" s="17" t="s">
        <v>245</v>
      </c>
      <c r="BM753" s="138" t="s">
        <v>1252</v>
      </c>
    </row>
    <row r="754" spans="2:65" s="1" customFormat="1" hidden="1">
      <c r="B754" s="32"/>
      <c r="D754" s="140" t="s">
        <v>162</v>
      </c>
      <c r="F754" s="141" t="s">
        <v>1253</v>
      </c>
      <c r="I754" s="142"/>
      <c r="L754" s="32"/>
      <c r="M754" s="143"/>
      <c r="T754" s="53"/>
      <c r="AT754" s="17" t="s">
        <v>162</v>
      </c>
      <c r="AU754" s="17" t="s">
        <v>85</v>
      </c>
    </row>
    <row r="755" spans="2:65" s="1" customFormat="1" ht="19.899999999999999" customHeight="1">
      <c r="B755" s="32"/>
      <c r="C755" s="127" t="s">
        <v>1254</v>
      </c>
      <c r="D755" s="127" t="s">
        <v>155</v>
      </c>
      <c r="E755" s="128" t="s">
        <v>1255</v>
      </c>
      <c r="F755" s="129" t="s">
        <v>1256</v>
      </c>
      <c r="G755" s="130" t="s">
        <v>500</v>
      </c>
      <c r="H755" s="131">
        <v>30</v>
      </c>
      <c r="I755" s="132"/>
      <c r="J755" s="133">
        <f>ROUND(I755*H755,2)</f>
        <v>0</v>
      </c>
      <c r="K755" s="129" t="s">
        <v>159</v>
      </c>
      <c r="L755" s="32"/>
      <c r="M755" s="134" t="s">
        <v>19</v>
      </c>
      <c r="N755" s="135" t="s">
        <v>44</v>
      </c>
      <c r="P755" s="136">
        <f>O755*H755</f>
        <v>0</v>
      </c>
      <c r="Q755" s="136">
        <v>5.7999999999999996E-3</v>
      </c>
      <c r="R755" s="136">
        <f>Q755*H755</f>
        <v>0.17399999999999999</v>
      </c>
      <c r="S755" s="136">
        <v>0</v>
      </c>
      <c r="T755" s="137">
        <f>S755*H755</f>
        <v>0</v>
      </c>
      <c r="AR755" s="138" t="s">
        <v>245</v>
      </c>
      <c r="AT755" s="138" t="s">
        <v>155</v>
      </c>
      <c r="AU755" s="138" t="s">
        <v>85</v>
      </c>
      <c r="AY755" s="17" t="s">
        <v>153</v>
      </c>
      <c r="BE755" s="139">
        <f>IF(N755="základní",J755,0)</f>
        <v>0</v>
      </c>
      <c r="BF755" s="139">
        <f>IF(N755="snížená",J755,0)</f>
        <v>0</v>
      </c>
      <c r="BG755" s="139">
        <f>IF(N755="zákl. přenesená",J755,0)</f>
        <v>0</v>
      </c>
      <c r="BH755" s="139">
        <f>IF(N755="sníž. přenesená",J755,0)</f>
        <v>0</v>
      </c>
      <c r="BI755" s="139">
        <f>IF(N755="nulová",J755,0)</f>
        <v>0</v>
      </c>
      <c r="BJ755" s="17" t="s">
        <v>85</v>
      </c>
      <c r="BK755" s="139">
        <f>ROUND(I755*H755,2)</f>
        <v>0</v>
      </c>
      <c r="BL755" s="17" t="s">
        <v>245</v>
      </c>
      <c r="BM755" s="138" t="s">
        <v>1257</v>
      </c>
    </row>
    <row r="756" spans="2:65" s="1" customFormat="1" hidden="1">
      <c r="B756" s="32"/>
      <c r="D756" s="140" t="s">
        <v>162</v>
      </c>
      <c r="F756" s="141" t="s">
        <v>1258</v>
      </c>
      <c r="I756" s="142"/>
      <c r="L756" s="32"/>
      <c r="M756" s="143"/>
      <c r="T756" s="53"/>
      <c r="AT756" s="17" t="s">
        <v>162</v>
      </c>
      <c r="AU756" s="17" t="s">
        <v>85</v>
      </c>
    </row>
    <row r="757" spans="2:65" s="1" customFormat="1" ht="22.15" customHeight="1">
      <c r="B757" s="32"/>
      <c r="C757" s="127" t="s">
        <v>1259</v>
      </c>
      <c r="D757" s="127" t="s">
        <v>155</v>
      </c>
      <c r="E757" s="128" t="s">
        <v>1260</v>
      </c>
      <c r="F757" s="129" t="s">
        <v>1261</v>
      </c>
      <c r="G757" s="130" t="s">
        <v>500</v>
      </c>
      <c r="H757" s="131">
        <v>82.8</v>
      </c>
      <c r="I757" s="132"/>
      <c r="J757" s="133">
        <f>ROUND(I757*H757,2)</f>
        <v>0</v>
      </c>
      <c r="K757" s="129" t="s">
        <v>159</v>
      </c>
      <c r="L757" s="32"/>
      <c r="M757" s="134" t="s">
        <v>19</v>
      </c>
      <c r="N757" s="135" t="s">
        <v>44</v>
      </c>
      <c r="P757" s="136">
        <f>O757*H757</f>
        <v>0</v>
      </c>
      <c r="Q757" s="136">
        <v>2.97E-3</v>
      </c>
      <c r="R757" s="136">
        <f>Q757*H757</f>
        <v>0.245916</v>
      </c>
      <c r="S757" s="136">
        <v>0</v>
      </c>
      <c r="T757" s="137">
        <f>S757*H757</f>
        <v>0</v>
      </c>
      <c r="AR757" s="138" t="s">
        <v>245</v>
      </c>
      <c r="AT757" s="138" t="s">
        <v>155</v>
      </c>
      <c r="AU757" s="138" t="s">
        <v>85</v>
      </c>
      <c r="AY757" s="17" t="s">
        <v>153</v>
      </c>
      <c r="BE757" s="139">
        <f>IF(N757="základní",J757,0)</f>
        <v>0</v>
      </c>
      <c r="BF757" s="139">
        <f>IF(N757="snížená",J757,0)</f>
        <v>0</v>
      </c>
      <c r="BG757" s="139">
        <f>IF(N757="zákl. přenesená",J757,0)</f>
        <v>0</v>
      </c>
      <c r="BH757" s="139">
        <f>IF(N757="sníž. přenesená",J757,0)</f>
        <v>0</v>
      </c>
      <c r="BI757" s="139">
        <f>IF(N757="nulová",J757,0)</f>
        <v>0</v>
      </c>
      <c r="BJ757" s="17" t="s">
        <v>85</v>
      </c>
      <c r="BK757" s="139">
        <f>ROUND(I757*H757,2)</f>
        <v>0</v>
      </c>
      <c r="BL757" s="17" t="s">
        <v>245</v>
      </c>
      <c r="BM757" s="138" t="s">
        <v>1262</v>
      </c>
    </row>
    <row r="758" spans="2:65" s="1" customFormat="1" hidden="1">
      <c r="B758" s="32"/>
      <c r="D758" s="140" t="s">
        <v>162</v>
      </c>
      <c r="F758" s="141" t="s">
        <v>1263</v>
      </c>
      <c r="I758" s="142"/>
      <c r="L758" s="32"/>
      <c r="M758" s="143"/>
      <c r="T758" s="53"/>
      <c r="AT758" s="17" t="s">
        <v>162</v>
      </c>
      <c r="AU758" s="17" t="s">
        <v>85</v>
      </c>
    </row>
    <row r="759" spans="2:65" s="12" customFormat="1">
      <c r="B759" s="144"/>
      <c r="D759" s="145" t="s">
        <v>164</v>
      </c>
      <c r="E759" s="146" t="s">
        <v>19</v>
      </c>
      <c r="F759" s="147" t="s">
        <v>1264</v>
      </c>
      <c r="H759" s="148">
        <v>82.8</v>
      </c>
      <c r="I759" s="149"/>
      <c r="L759" s="144"/>
      <c r="M759" s="150"/>
      <c r="T759" s="151"/>
      <c r="AT759" s="146" t="s">
        <v>164</v>
      </c>
      <c r="AU759" s="146" t="s">
        <v>85</v>
      </c>
      <c r="AV759" s="12" t="s">
        <v>85</v>
      </c>
      <c r="AW759" s="12" t="s">
        <v>33</v>
      </c>
      <c r="AX759" s="12" t="s">
        <v>80</v>
      </c>
      <c r="AY759" s="146" t="s">
        <v>153</v>
      </c>
    </row>
    <row r="760" spans="2:65" s="1" customFormat="1" ht="14.45" customHeight="1">
      <c r="B760" s="32"/>
      <c r="C760" s="127" t="s">
        <v>1265</v>
      </c>
      <c r="D760" s="127" t="s">
        <v>155</v>
      </c>
      <c r="E760" s="128" t="s">
        <v>1266</v>
      </c>
      <c r="F760" s="129" t="s">
        <v>1267</v>
      </c>
      <c r="G760" s="130" t="s">
        <v>500</v>
      </c>
      <c r="H760" s="131">
        <v>78.8</v>
      </c>
      <c r="I760" s="132"/>
      <c r="J760" s="133">
        <f>ROUND(I760*H760,2)</f>
        <v>0</v>
      </c>
      <c r="K760" s="129" t="s">
        <v>159</v>
      </c>
      <c r="L760" s="32"/>
      <c r="M760" s="134" t="s">
        <v>19</v>
      </c>
      <c r="N760" s="135" t="s">
        <v>44</v>
      </c>
      <c r="P760" s="136">
        <f>O760*H760</f>
        <v>0</v>
      </c>
      <c r="Q760" s="136">
        <v>2.8300000000000001E-3</v>
      </c>
      <c r="R760" s="136">
        <f>Q760*H760</f>
        <v>0.22300400000000001</v>
      </c>
      <c r="S760" s="136">
        <v>0</v>
      </c>
      <c r="T760" s="137">
        <f>S760*H760</f>
        <v>0</v>
      </c>
      <c r="AR760" s="138" t="s">
        <v>245</v>
      </c>
      <c r="AT760" s="138" t="s">
        <v>155</v>
      </c>
      <c r="AU760" s="138" t="s">
        <v>85</v>
      </c>
      <c r="AY760" s="17" t="s">
        <v>153</v>
      </c>
      <c r="BE760" s="139">
        <f>IF(N760="základní",J760,0)</f>
        <v>0</v>
      </c>
      <c r="BF760" s="139">
        <f>IF(N760="snížená",J760,0)</f>
        <v>0</v>
      </c>
      <c r="BG760" s="139">
        <f>IF(N760="zákl. přenesená",J760,0)</f>
        <v>0</v>
      </c>
      <c r="BH760" s="139">
        <f>IF(N760="sníž. přenesená",J760,0)</f>
        <v>0</v>
      </c>
      <c r="BI760" s="139">
        <f>IF(N760="nulová",J760,0)</f>
        <v>0</v>
      </c>
      <c r="BJ760" s="17" t="s">
        <v>85</v>
      </c>
      <c r="BK760" s="139">
        <f>ROUND(I760*H760,2)</f>
        <v>0</v>
      </c>
      <c r="BL760" s="17" t="s">
        <v>245</v>
      </c>
      <c r="BM760" s="138" t="s">
        <v>1268</v>
      </c>
    </row>
    <row r="761" spans="2:65" s="1" customFormat="1" hidden="1">
      <c r="B761" s="32"/>
      <c r="D761" s="140" t="s">
        <v>162</v>
      </c>
      <c r="F761" s="141" t="s">
        <v>1269</v>
      </c>
      <c r="I761" s="142"/>
      <c r="L761" s="32"/>
      <c r="M761" s="143"/>
      <c r="T761" s="53"/>
      <c r="AT761" s="17" t="s">
        <v>162</v>
      </c>
      <c r="AU761" s="17" t="s">
        <v>85</v>
      </c>
    </row>
    <row r="762" spans="2:65" s="12" customFormat="1">
      <c r="B762" s="144"/>
      <c r="D762" s="145" t="s">
        <v>164</v>
      </c>
      <c r="E762" s="146" t="s">
        <v>19</v>
      </c>
      <c r="F762" s="147" t="s">
        <v>1270</v>
      </c>
      <c r="H762" s="148">
        <v>78.8</v>
      </c>
      <c r="I762" s="149"/>
      <c r="L762" s="144"/>
      <c r="M762" s="150"/>
      <c r="T762" s="151"/>
      <c r="AT762" s="146" t="s">
        <v>164</v>
      </c>
      <c r="AU762" s="146" t="s">
        <v>85</v>
      </c>
      <c r="AV762" s="12" t="s">
        <v>85</v>
      </c>
      <c r="AW762" s="12" t="s">
        <v>33</v>
      </c>
      <c r="AX762" s="12" t="s">
        <v>80</v>
      </c>
      <c r="AY762" s="146" t="s">
        <v>153</v>
      </c>
    </row>
    <row r="763" spans="2:65" s="1" customFormat="1" ht="22.15" customHeight="1">
      <c r="B763" s="32"/>
      <c r="C763" s="127" t="s">
        <v>1271</v>
      </c>
      <c r="D763" s="127" t="s">
        <v>155</v>
      </c>
      <c r="E763" s="128" t="s">
        <v>1272</v>
      </c>
      <c r="F763" s="129" t="s">
        <v>1273</v>
      </c>
      <c r="G763" s="130" t="s">
        <v>224</v>
      </c>
      <c r="H763" s="131">
        <v>1</v>
      </c>
      <c r="I763" s="132"/>
      <c r="J763" s="133">
        <f>ROUND(I763*H763,2)</f>
        <v>0</v>
      </c>
      <c r="K763" s="129" t="s">
        <v>159</v>
      </c>
      <c r="L763" s="32"/>
      <c r="M763" s="134" t="s">
        <v>19</v>
      </c>
      <c r="N763" s="135" t="s">
        <v>44</v>
      </c>
      <c r="P763" s="136">
        <f>O763*H763</f>
        <v>0</v>
      </c>
      <c r="Q763" s="136">
        <v>3.6600000000000001E-3</v>
      </c>
      <c r="R763" s="136">
        <f>Q763*H763</f>
        <v>3.6600000000000001E-3</v>
      </c>
      <c r="S763" s="136">
        <v>0</v>
      </c>
      <c r="T763" s="137">
        <f>S763*H763</f>
        <v>0</v>
      </c>
      <c r="AR763" s="138" t="s">
        <v>245</v>
      </c>
      <c r="AT763" s="138" t="s">
        <v>155</v>
      </c>
      <c r="AU763" s="138" t="s">
        <v>85</v>
      </c>
      <c r="AY763" s="17" t="s">
        <v>153</v>
      </c>
      <c r="BE763" s="139">
        <f>IF(N763="základní",J763,0)</f>
        <v>0</v>
      </c>
      <c r="BF763" s="139">
        <f>IF(N763="snížená",J763,0)</f>
        <v>0</v>
      </c>
      <c r="BG763" s="139">
        <f>IF(N763="zákl. přenesená",J763,0)</f>
        <v>0</v>
      </c>
      <c r="BH763" s="139">
        <f>IF(N763="sníž. přenesená",J763,0)</f>
        <v>0</v>
      </c>
      <c r="BI763" s="139">
        <f>IF(N763="nulová",J763,0)</f>
        <v>0</v>
      </c>
      <c r="BJ763" s="17" t="s">
        <v>85</v>
      </c>
      <c r="BK763" s="139">
        <f>ROUND(I763*H763,2)</f>
        <v>0</v>
      </c>
      <c r="BL763" s="17" t="s">
        <v>245</v>
      </c>
      <c r="BM763" s="138" t="s">
        <v>1274</v>
      </c>
    </row>
    <row r="764" spans="2:65" s="1" customFormat="1" hidden="1">
      <c r="B764" s="32"/>
      <c r="D764" s="140" t="s">
        <v>162</v>
      </c>
      <c r="F764" s="141" t="s">
        <v>1275</v>
      </c>
      <c r="I764" s="142"/>
      <c r="L764" s="32"/>
      <c r="M764" s="143"/>
      <c r="T764" s="53"/>
      <c r="AT764" s="17" t="s">
        <v>162</v>
      </c>
      <c r="AU764" s="17" t="s">
        <v>85</v>
      </c>
    </row>
    <row r="765" spans="2:65" s="1" customFormat="1" ht="22.15" customHeight="1">
      <c r="B765" s="32"/>
      <c r="C765" s="127" t="s">
        <v>1276</v>
      </c>
      <c r="D765" s="127" t="s">
        <v>155</v>
      </c>
      <c r="E765" s="128" t="s">
        <v>1277</v>
      </c>
      <c r="F765" s="129" t="s">
        <v>1278</v>
      </c>
      <c r="G765" s="130" t="s">
        <v>500</v>
      </c>
      <c r="H765" s="131">
        <v>49.8</v>
      </c>
      <c r="I765" s="132"/>
      <c r="J765" s="133">
        <f>ROUND(I765*H765,2)</f>
        <v>0</v>
      </c>
      <c r="K765" s="129" t="s">
        <v>159</v>
      </c>
      <c r="L765" s="32"/>
      <c r="M765" s="134" t="s">
        <v>19</v>
      </c>
      <c r="N765" s="135" t="s">
        <v>44</v>
      </c>
      <c r="P765" s="136">
        <f>O765*H765</f>
        <v>0</v>
      </c>
      <c r="Q765" s="136">
        <v>3.5200000000000001E-3</v>
      </c>
      <c r="R765" s="136">
        <f>Q765*H765</f>
        <v>0.17529600000000001</v>
      </c>
      <c r="S765" s="136">
        <v>0</v>
      </c>
      <c r="T765" s="137">
        <f>S765*H765</f>
        <v>0</v>
      </c>
      <c r="AR765" s="138" t="s">
        <v>245</v>
      </c>
      <c r="AT765" s="138" t="s">
        <v>155</v>
      </c>
      <c r="AU765" s="138" t="s">
        <v>85</v>
      </c>
      <c r="AY765" s="17" t="s">
        <v>153</v>
      </c>
      <c r="BE765" s="139">
        <f>IF(N765="základní",J765,0)</f>
        <v>0</v>
      </c>
      <c r="BF765" s="139">
        <f>IF(N765="snížená",J765,0)</f>
        <v>0</v>
      </c>
      <c r="BG765" s="139">
        <f>IF(N765="zákl. přenesená",J765,0)</f>
        <v>0</v>
      </c>
      <c r="BH765" s="139">
        <f>IF(N765="sníž. přenesená",J765,0)</f>
        <v>0</v>
      </c>
      <c r="BI765" s="139">
        <f>IF(N765="nulová",J765,0)</f>
        <v>0</v>
      </c>
      <c r="BJ765" s="17" t="s">
        <v>85</v>
      </c>
      <c r="BK765" s="139">
        <f>ROUND(I765*H765,2)</f>
        <v>0</v>
      </c>
      <c r="BL765" s="17" t="s">
        <v>245</v>
      </c>
      <c r="BM765" s="138" t="s">
        <v>1279</v>
      </c>
    </row>
    <row r="766" spans="2:65" s="1" customFormat="1" hidden="1">
      <c r="B766" s="32"/>
      <c r="D766" s="140" t="s">
        <v>162</v>
      </c>
      <c r="F766" s="141" t="s">
        <v>1280</v>
      </c>
      <c r="I766" s="142"/>
      <c r="L766" s="32"/>
      <c r="M766" s="143"/>
      <c r="T766" s="53"/>
      <c r="AT766" s="17" t="s">
        <v>162</v>
      </c>
      <c r="AU766" s="17" t="s">
        <v>85</v>
      </c>
    </row>
    <row r="767" spans="2:65" s="1" customFormat="1" ht="22.15" customHeight="1">
      <c r="B767" s="32"/>
      <c r="C767" s="127" t="s">
        <v>1281</v>
      </c>
      <c r="D767" s="127" t="s">
        <v>155</v>
      </c>
      <c r="E767" s="128" t="s">
        <v>1282</v>
      </c>
      <c r="F767" s="129" t="s">
        <v>1283</v>
      </c>
      <c r="G767" s="130" t="s">
        <v>224</v>
      </c>
      <c r="H767" s="131">
        <v>1</v>
      </c>
      <c r="I767" s="132"/>
      <c r="J767" s="133">
        <f>ROUND(I767*H767,2)</f>
        <v>0</v>
      </c>
      <c r="K767" s="129" t="s">
        <v>159</v>
      </c>
      <c r="L767" s="32"/>
      <c r="M767" s="134" t="s">
        <v>19</v>
      </c>
      <c r="N767" s="135" t="s">
        <v>44</v>
      </c>
      <c r="P767" s="136">
        <f>O767*H767</f>
        <v>0</v>
      </c>
      <c r="Q767" s="136">
        <v>4.1700000000000001E-3</v>
      </c>
      <c r="R767" s="136">
        <f>Q767*H767</f>
        <v>4.1700000000000001E-3</v>
      </c>
      <c r="S767" s="136">
        <v>0</v>
      </c>
      <c r="T767" s="137">
        <f>S767*H767</f>
        <v>0</v>
      </c>
      <c r="AR767" s="138" t="s">
        <v>245</v>
      </c>
      <c r="AT767" s="138" t="s">
        <v>155</v>
      </c>
      <c r="AU767" s="138" t="s">
        <v>85</v>
      </c>
      <c r="AY767" s="17" t="s">
        <v>153</v>
      </c>
      <c r="BE767" s="139">
        <f>IF(N767="základní",J767,0)</f>
        <v>0</v>
      </c>
      <c r="BF767" s="139">
        <f>IF(N767="snížená",J767,0)</f>
        <v>0</v>
      </c>
      <c r="BG767" s="139">
        <f>IF(N767="zákl. přenesená",J767,0)</f>
        <v>0</v>
      </c>
      <c r="BH767" s="139">
        <f>IF(N767="sníž. přenesená",J767,0)</f>
        <v>0</v>
      </c>
      <c r="BI767" s="139">
        <f>IF(N767="nulová",J767,0)</f>
        <v>0</v>
      </c>
      <c r="BJ767" s="17" t="s">
        <v>85</v>
      </c>
      <c r="BK767" s="139">
        <f>ROUND(I767*H767,2)</f>
        <v>0</v>
      </c>
      <c r="BL767" s="17" t="s">
        <v>245</v>
      </c>
      <c r="BM767" s="138" t="s">
        <v>1284</v>
      </c>
    </row>
    <row r="768" spans="2:65" s="1" customFormat="1" hidden="1">
      <c r="B768" s="32"/>
      <c r="D768" s="140" t="s">
        <v>162</v>
      </c>
      <c r="F768" s="141" t="s">
        <v>1285</v>
      </c>
      <c r="I768" s="142"/>
      <c r="L768" s="32"/>
      <c r="M768" s="143"/>
      <c r="T768" s="53"/>
      <c r="AT768" s="17" t="s">
        <v>162</v>
      </c>
      <c r="AU768" s="17" t="s">
        <v>85</v>
      </c>
    </row>
    <row r="769" spans="2:65" s="1" customFormat="1" ht="22.15" customHeight="1">
      <c r="B769" s="32"/>
      <c r="C769" s="127" t="s">
        <v>1286</v>
      </c>
      <c r="D769" s="127" t="s">
        <v>155</v>
      </c>
      <c r="E769" s="128" t="s">
        <v>1287</v>
      </c>
      <c r="F769" s="129" t="s">
        <v>1288</v>
      </c>
      <c r="G769" s="130" t="s">
        <v>224</v>
      </c>
      <c r="H769" s="131">
        <v>2</v>
      </c>
      <c r="I769" s="132"/>
      <c r="J769" s="133">
        <f>ROUND(I769*H769,2)</f>
        <v>0</v>
      </c>
      <c r="K769" s="129" t="s">
        <v>159</v>
      </c>
      <c r="L769" s="32"/>
      <c r="M769" s="134" t="s">
        <v>19</v>
      </c>
      <c r="N769" s="135" t="s">
        <v>44</v>
      </c>
      <c r="P769" s="136">
        <f>O769*H769</f>
        <v>0</v>
      </c>
      <c r="Q769" s="136">
        <v>7.8100000000000001E-3</v>
      </c>
      <c r="R769" s="136">
        <f>Q769*H769</f>
        <v>1.562E-2</v>
      </c>
      <c r="S769" s="136">
        <v>0</v>
      </c>
      <c r="T769" s="137">
        <f>S769*H769</f>
        <v>0</v>
      </c>
      <c r="AR769" s="138" t="s">
        <v>245</v>
      </c>
      <c r="AT769" s="138" t="s">
        <v>155</v>
      </c>
      <c r="AU769" s="138" t="s">
        <v>85</v>
      </c>
      <c r="AY769" s="17" t="s">
        <v>153</v>
      </c>
      <c r="BE769" s="139">
        <f>IF(N769="základní",J769,0)</f>
        <v>0</v>
      </c>
      <c r="BF769" s="139">
        <f>IF(N769="snížená",J769,0)</f>
        <v>0</v>
      </c>
      <c r="BG769" s="139">
        <f>IF(N769="zákl. přenesená",J769,0)</f>
        <v>0</v>
      </c>
      <c r="BH769" s="139">
        <f>IF(N769="sníž. přenesená",J769,0)</f>
        <v>0</v>
      </c>
      <c r="BI769" s="139">
        <f>IF(N769="nulová",J769,0)</f>
        <v>0</v>
      </c>
      <c r="BJ769" s="17" t="s">
        <v>85</v>
      </c>
      <c r="BK769" s="139">
        <f>ROUND(I769*H769,2)</f>
        <v>0</v>
      </c>
      <c r="BL769" s="17" t="s">
        <v>245</v>
      </c>
      <c r="BM769" s="138" t="s">
        <v>1289</v>
      </c>
    </row>
    <row r="770" spans="2:65" s="1" customFormat="1" hidden="1">
      <c r="B770" s="32"/>
      <c r="D770" s="140" t="s">
        <v>162</v>
      </c>
      <c r="F770" s="141" t="s">
        <v>1290</v>
      </c>
      <c r="I770" s="142"/>
      <c r="L770" s="32"/>
      <c r="M770" s="143"/>
      <c r="T770" s="53"/>
      <c r="AT770" s="17" t="s">
        <v>162</v>
      </c>
      <c r="AU770" s="17" t="s">
        <v>85</v>
      </c>
    </row>
    <row r="771" spans="2:65" s="1" customFormat="1" ht="19.899999999999999" customHeight="1">
      <c r="B771" s="32"/>
      <c r="C771" s="127" t="s">
        <v>1291</v>
      </c>
      <c r="D771" s="127" t="s">
        <v>155</v>
      </c>
      <c r="E771" s="128" t="s">
        <v>1292</v>
      </c>
      <c r="F771" s="129" t="s">
        <v>1293</v>
      </c>
      <c r="G771" s="130" t="s">
        <v>500</v>
      </c>
      <c r="H771" s="131">
        <v>41.4</v>
      </c>
      <c r="I771" s="132"/>
      <c r="J771" s="133">
        <f>ROUND(I771*H771,2)</f>
        <v>0</v>
      </c>
      <c r="K771" s="129" t="s">
        <v>159</v>
      </c>
      <c r="L771" s="32"/>
      <c r="M771" s="134" t="s">
        <v>19</v>
      </c>
      <c r="N771" s="135" t="s">
        <v>44</v>
      </c>
      <c r="P771" s="136">
        <f>O771*H771</f>
        <v>0</v>
      </c>
      <c r="Q771" s="136">
        <v>1.6900000000000001E-3</v>
      </c>
      <c r="R771" s="136">
        <f>Q771*H771</f>
        <v>6.9966E-2</v>
      </c>
      <c r="S771" s="136">
        <v>0</v>
      </c>
      <c r="T771" s="137">
        <f>S771*H771</f>
        <v>0</v>
      </c>
      <c r="AR771" s="138" t="s">
        <v>245</v>
      </c>
      <c r="AT771" s="138" t="s">
        <v>155</v>
      </c>
      <c r="AU771" s="138" t="s">
        <v>85</v>
      </c>
      <c r="AY771" s="17" t="s">
        <v>153</v>
      </c>
      <c r="BE771" s="139">
        <f>IF(N771="základní",J771,0)</f>
        <v>0</v>
      </c>
      <c r="BF771" s="139">
        <f>IF(N771="snížená",J771,0)</f>
        <v>0</v>
      </c>
      <c r="BG771" s="139">
        <f>IF(N771="zákl. přenesená",J771,0)</f>
        <v>0</v>
      </c>
      <c r="BH771" s="139">
        <f>IF(N771="sníž. přenesená",J771,0)</f>
        <v>0</v>
      </c>
      <c r="BI771" s="139">
        <f>IF(N771="nulová",J771,0)</f>
        <v>0</v>
      </c>
      <c r="BJ771" s="17" t="s">
        <v>85</v>
      </c>
      <c r="BK771" s="139">
        <f>ROUND(I771*H771,2)</f>
        <v>0</v>
      </c>
      <c r="BL771" s="17" t="s">
        <v>245</v>
      </c>
      <c r="BM771" s="138" t="s">
        <v>1294</v>
      </c>
    </row>
    <row r="772" spans="2:65" s="1" customFormat="1" hidden="1">
      <c r="B772" s="32"/>
      <c r="D772" s="140" t="s">
        <v>162</v>
      </c>
      <c r="F772" s="141" t="s">
        <v>1295</v>
      </c>
      <c r="I772" s="142"/>
      <c r="L772" s="32"/>
      <c r="M772" s="143"/>
      <c r="T772" s="53"/>
      <c r="AT772" s="17" t="s">
        <v>162</v>
      </c>
      <c r="AU772" s="17" t="s">
        <v>85</v>
      </c>
    </row>
    <row r="773" spans="2:65" s="1" customFormat="1" ht="22.15" customHeight="1">
      <c r="B773" s="32"/>
      <c r="C773" s="127" t="s">
        <v>1296</v>
      </c>
      <c r="D773" s="127" t="s">
        <v>155</v>
      </c>
      <c r="E773" s="128" t="s">
        <v>1297</v>
      </c>
      <c r="F773" s="129" t="s">
        <v>1298</v>
      </c>
      <c r="G773" s="130" t="s">
        <v>224</v>
      </c>
      <c r="H773" s="131">
        <v>4</v>
      </c>
      <c r="I773" s="132"/>
      <c r="J773" s="133">
        <f>ROUND(I773*H773,2)</f>
        <v>0</v>
      </c>
      <c r="K773" s="129" t="s">
        <v>159</v>
      </c>
      <c r="L773" s="32"/>
      <c r="M773" s="134" t="s">
        <v>19</v>
      </c>
      <c r="N773" s="135" t="s">
        <v>44</v>
      </c>
      <c r="P773" s="136">
        <f>O773*H773</f>
        <v>0</v>
      </c>
      <c r="Q773" s="136">
        <v>2.5000000000000001E-4</v>
      </c>
      <c r="R773" s="136">
        <f>Q773*H773</f>
        <v>1E-3</v>
      </c>
      <c r="S773" s="136">
        <v>0</v>
      </c>
      <c r="T773" s="137">
        <f>S773*H773</f>
        <v>0</v>
      </c>
      <c r="AR773" s="138" t="s">
        <v>245</v>
      </c>
      <c r="AT773" s="138" t="s">
        <v>155</v>
      </c>
      <c r="AU773" s="138" t="s">
        <v>85</v>
      </c>
      <c r="AY773" s="17" t="s">
        <v>153</v>
      </c>
      <c r="BE773" s="139">
        <f>IF(N773="základní",J773,0)</f>
        <v>0</v>
      </c>
      <c r="BF773" s="139">
        <f>IF(N773="snížená",J773,0)</f>
        <v>0</v>
      </c>
      <c r="BG773" s="139">
        <f>IF(N773="zákl. přenesená",J773,0)</f>
        <v>0</v>
      </c>
      <c r="BH773" s="139">
        <f>IF(N773="sníž. přenesená",J773,0)</f>
        <v>0</v>
      </c>
      <c r="BI773" s="139">
        <f>IF(N773="nulová",J773,0)</f>
        <v>0</v>
      </c>
      <c r="BJ773" s="17" t="s">
        <v>85</v>
      </c>
      <c r="BK773" s="139">
        <f>ROUND(I773*H773,2)</f>
        <v>0</v>
      </c>
      <c r="BL773" s="17" t="s">
        <v>245</v>
      </c>
      <c r="BM773" s="138" t="s">
        <v>1299</v>
      </c>
    </row>
    <row r="774" spans="2:65" s="1" customFormat="1" hidden="1">
      <c r="B774" s="32"/>
      <c r="D774" s="140" t="s">
        <v>162</v>
      </c>
      <c r="F774" s="141" t="s">
        <v>1300</v>
      </c>
      <c r="I774" s="142"/>
      <c r="L774" s="32"/>
      <c r="M774" s="143"/>
      <c r="T774" s="53"/>
      <c r="AT774" s="17" t="s">
        <v>162</v>
      </c>
      <c r="AU774" s="17" t="s">
        <v>85</v>
      </c>
    </row>
    <row r="775" spans="2:65" s="1" customFormat="1" ht="22.15" customHeight="1">
      <c r="B775" s="32"/>
      <c r="C775" s="127" t="s">
        <v>1301</v>
      </c>
      <c r="D775" s="127" t="s">
        <v>155</v>
      </c>
      <c r="E775" s="128" t="s">
        <v>1302</v>
      </c>
      <c r="F775" s="129" t="s">
        <v>1303</v>
      </c>
      <c r="G775" s="130" t="s">
        <v>224</v>
      </c>
      <c r="H775" s="131">
        <v>2</v>
      </c>
      <c r="I775" s="132"/>
      <c r="J775" s="133">
        <f>ROUND(I775*H775,2)</f>
        <v>0</v>
      </c>
      <c r="K775" s="129" t="s">
        <v>159</v>
      </c>
      <c r="L775" s="32"/>
      <c r="M775" s="134" t="s">
        <v>19</v>
      </c>
      <c r="N775" s="135" t="s">
        <v>44</v>
      </c>
      <c r="P775" s="136">
        <f>O775*H775</f>
        <v>0</v>
      </c>
      <c r="Q775" s="136">
        <v>3.6000000000000002E-4</v>
      </c>
      <c r="R775" s="136">
        <f>Q775*H775</f>
        <v>7.2000000000000005E-4</v>
      </c>
      <c r="S775" s="136">
        <v>0</v>
      </c>
      <c r="T775" s="137">
        <f>S775*H775</f>
        <v>0</v>
      </c>
      <c r="AR775" s="138" t="s">
        <v>245</v>
      </c>
      <c r="AT775" s="138" t="s">
        <v>155</v>
      </c>
      <c r="AU775" s="138" t="s">
        <v>85</v>
      </c>
      <c r="AY775" s="17" t="s">
        <v>153</v>
      </c>
      <c r="BE775" s="139">
        <f>IF(N775="základní",J775,0)</f>
        <v>0</v>
      </c>
      <c r="BF775" s="139">
        <f>IF(N775="snížená",J775,0)</f>
        <v>0</v>
      </c>
      <c r="BG775" s="139">
        <f>IF(N775="zákl. přenesená",J775,0)</f>
        <v>0</v>
      </c>
      <c r="BH775" s="139">
        <f>IF(N775="sníž. přenesená",J775,0)</f>
        <v>0</v>
      </c>
      <c r="BI775" s="139">
        <f>IF(N775="nulová",J775,0)</f>
        <v>0</v>
      </c>
      <c r="BJ775" s="17" t="s">
        <v>85</v>
      </c>
      <c r="BK775" s="139">
        <f>ROUND(I775*H775,2)</f>
        <v>0</v>
      </c>
      <c r="BL775" s="17" t="s">
        <v>245</v>
      </c>
      <c r="BM775" s="138" t="s">
        <v>1304</v>
      </c>
    </row>
    <row r="776" spans="2:65" s="1" customFormat="1" hidden="1">
      <c r="B776" s="32"/>
      <c r="D776" s="140" t="s">
        <v>162</v>
      </c>
      <c r="F776" s="141" t="s">
        <v>1305</v>
      </c>
      <c r="I776" s="142"/>
      <c r="L776" s="32"/>
      <c r="M776" s="143"/>
      <c r="T776" s="53"/>
      <c r="AT776" s="17" t="s">
        <v>162</v>
      </c>
      <c r="AU776" s="17" t="s">
        <v>85</v>
      </c>
    </row>
    <row r="777" spans="2:65" s="1" customFormat="1" ht="19.899999999999999" customHeight="1">
      <c r="B777" s="32"/>
      <c r="C777" s="127" t="s">
        <v>1306</v>
      </c>
      <c r="D777" s="127" t="s">
        <v>155</v>
      </c>
      <c r="E777" s="128" t="s">
        <v>1307</v>
      </c>
      <c r="F777" s="129" t="s">
        <v>1308</v>
      </c>
      <c r="G777" s="130" t="s">
        <v>500</v>
      </c>
      <c r="H777" s="131">
        <v>17.579999999999998</v>
      </c>
      <c r="I777" s="132"/>
      <c r="J777" s="133">
        <f>ROUND(I777*H777,2)</f>
        <v>0</v>
      </c>
      <c r="K777" s="129" t="s">
        <v>159</v>
      </c>
      <c r="L777" s="32"/>
      <c r="M777" s="134" t="s">
        <v>19</v>
      </c>
      <c r="N777" s="135" t="s">
        <v>44</v>
      </c>
      <c r="P777" s="136">
        <f>O777*H777</f>
        <v>0</v>
      </c>
      <c r="Q777" s="136">
        <v>2.0999999999999999E-3</v>
      </c>
      <c r="R777" s="136">
        <f>Q777*H777</f>
        <v>3.6917999999999992E-2</v>
      </c>
      <c r="S777" s="136">
        <v>0</v>
      </c>
      <c r="T777" s="137">
        <f>S777*H777</f>
        <v>0</v>
      </c>
      <c r="AR777" s="138" t="s">
        <v>245</v>
      </c>
      <c r="AT777" s="138" t="s">
        <v>155</v>
      </c>
      <c r="AU777" s="138" t="s">
        <v>85</v>
      </c>
      <c r="AY777" s="17" t="s">
        <v>153</v>
      </c>
      <c r="BE777" s="139">
        <f>IF(N777="základní",J777,0)</f>
        <v>0</v>
      </c>
      <c r="BF777" s="139">
        <f>IF(N777="snížená",J777,0)</f>
        <v>0</v>
      </c>
      <c r="BG777" s="139">
        <f>IF(N777="zákl. přenesená",J777,0)</f>
        <v>0</v>
      </c>
      <c r="BH777" s="139">
        <f>IF(N777="sníž. přenesená",J777,0)</f>
        <v>0</v>
      </c>
      <c r="BI777" s="139">
        <f>IF(N777="nulová",J777,0)</f>
        <v>0</v>
      </c>
      <c r="BJ777" s="17" t="s">
        <v>85</v>
      </c>
      <c r="BK777" s="139">
        <f>ROUND(I777*H777,2)</f>
        <v>0</v>
      </c>
      <c r="BL777" s="17" t="s">
        <v>245</v>
      </c>
      <c r="BM777" s="138" t="s">
        <v>1309</v>
      </c>
    </row>
    <row r="778" spans="2:65" s="1" customFormat="1" hidden="1">
      <c r="B778" s="32"/>
      <c r="D778" s="140" t="s">
        <v>162</v>
      </c>
      <c r="F778" s="141" t="s">
        <v>1310</v>
      </c>
      <c r="I778" s="142"/>
      <c r="L778" s="32"/>
      <c r="M778" s="143"/>
      <c r="T778" s="53"/>
      <c r="AT778" s="17" t="s">
        <v>162</v>
      </c>
      <c r="AU778" s="17" t="s">
        <v>85</v>
      </c>
    </row>
    <row r="779" spans="2:65" s="12" customFormat="1">
      <c r="B779" s="144"/>
      <c r="D779" s="145" t="s">
        <v>164</v>
      </c>
      <c r="E779" s="146" t="s">
        <v>19</v>
      </c>
      <c r="F779" s="147" t="s">
        <v>1311</v>
      </c>
      <c r="H779" s="148">
        <v>17.579999999999998</v>
      </c>
      <c r="I779" s="149"/>
      <c r="L779" s="144"/>
      <c r="M779" s="150"/>
      <c r="T779" s="151"/>
      <c r="AT779" s="146" t="s">
        <v>164</v>
      </c>
      <c r="AU779" s="146" t="s">
        <v>85</v>
      </c>
      <c r="AV779" s="12" t="s">
        <v>85</v>
      </c>
      <c r="AW779" s="12" t="s">
        <v>33</v>
      </c>
      <c r="AX779" s="12" t="s">
        <v>80</v>
      </c>
      <c r="AY779" s="146" t="s">
        <v>153</v>
      </c>
    </row>
    <row r="780" spans="2:65" s="1" customFormat="1" ht="22.15" customHeight="1">
      <c r="B780" s="32"/>
      <c r="C780" s="127" t="s">
        <v>1312</v>
      </c>
      <c r="D780" s="127" t="s">
        <v>155</v>
      </c>
      <c r="E780" s="128" t="s">
        <v>1313</v>
      </c>
      <c r="F780" s="129" t="s">
        <v>1314</v>
      </c>
      <c r="G780" s="130" t="s">
        <v>177</v>
      </c>
      <c r="H780" s="131">
        <v>3.38</v>
      </c>
      <c r="I780" s="132"/>
      <c r="J780" s="133">
        <f>ROUND(I780*H780,2)</f>
        <v>0</v>
      </c>
      <c r="K780" s="129" t="s">
        <v>159</v>
      </c>
      <c r="L780" s="32"/>
      <c r="M780" s="134" t="s">
        <v>19</v>
      </c>
      <c r="N780" s="135" t="s">
        <v>44</v>
      </c>
      <c r="P780" s="136">
        <f>O780*H780</f>
        <v>0</v>
      </c>
      <c r="Q780" s="136">
        <v>0</v>
      </c>
      <c r="R780" s="136">
        <f>Q780*H780</f>
        <v>0</v>
      </c>
      <c r="S780" s="136">
        <v>0</v>
      </c>
      <c r="T780" s="137">
        <f>S780*H780</f>
        <v>0</v>
      </c>
      <c r="AR780" s="138" t="s">
        <v>245</v>
      </c>
      <c r="AT780" s="138" t="s">
        <v>155</v>
      </c>
      <c r="AU780" s="138" t="s">
        <v>85</v>
      </c>
      <c r="AY780" s="17" t="s">
        <v>153</v>
      </c>
      <c r="BE780" s="139">
        <f>IF(N780="základní",J780,0)</f>
        <v>0</v>
      </c>
      <c r="BF780" s="139">
        <f>IF(N780="snížená",J780,0)</f>
        <v>0</v>
      </c>
      <c r="BG780" s="139">
        <f>IF(N780="zákl. přenesená",J780,0)</f>
        <v>0</v>
      </c>
      <c r="BH780" s="139">
        <f>IF(N780="sníž. přenesená",J780,0)</f>
        <v>0</v>
      </c>
      <c r="BI780" s="139">
        <f>IF(N780="nulová",J780,0)</f>
        <v>0</v>
      </c>
      <c r="BJ780" s="17" t="s">
        <v>85</v>
      </c>
      <c r="BK780" s="139">
        <f>ROUND(I780*H780,2)</f>
        <v>0</v>
      </c>
      <c r="BL780" s="17" t="s">
        <v>245</v>
      </c>
      <c r="BM780" s="138" t="s">
        <v>1315</v>
      </c>
    </row>
    <row r="781" spans="2:65" s="1" customFormat="1" hidden="1">
      <c r="B781" s="32"/>
      <c r="D781" s="140" t="s">
        <v>162</v>
      </c>
      <c r="F781" s="141" t="s">
        <v>1316</v>
      </c>
      <c r="I781" s="142"/>
      <c r="L781" s="32"/>
      <c r="M781" s="143"/>
      <c r="T781" s="53"/>
      <c r="AT781" s="17" t="s">
        <v>162</v>
      </c>
      <c r="AU781" s="17" t="s">
        <v>85</v>
      </c>
    </row>
    <row r="782" spans="2:65" s="11" customFormat="1" ht="22.9" customHeight="1">
      <c r="B782" s="115"/>
      <c r="D782" s="116" t="s">
        <v>71</v>
      </c>
      <c r="E782" s="125" t="s">
        <v>1317</v>
      </c>
      <c r="F782" s="125" t="s">
        <v>1318</v>
      </c>
      <c r="I782" s="118"/>
      <c r="J782" s="126">
        <f>BK782</f>
        <v>0</v>
      </c>
      <c r="L782" s="115"/>
      <c r="M782" s="120"/>
      <c r="P782" s="121">
        <f>SUM(P783:P799)</f>
        <v>0</v>
      </c>
      <c r="R782" s="121">
        <f>SUM(R783:R799)</f>
        <v>7.1408779999999991E-2</v>
      </c>
      <c r="T782" s="122">
        <f>SUM(T783:T799)</f>
        <v>0</v>
      </c>
      <c r="AR782" s="116" t="s">
        <v>85</v>
      </c>
      <c r="AT782" s="123" t="s">
        <v>71</v>
      </c>
      <c r="AU782" s="123" t="s">
        <v>80</v>
      </c>
      <c r="AY782" s="116" t="s">
        <v>153</v>
      </c>
      <c r="BK782" s="124">
        <f>SUM(BK783:BK799)</f>
        <v>0</v>
      </c>
    </row>
    <row r="783" spans="2:65" s="1" customFormat="1" ht="30" customHeight="1">
      <c r="B783" s="32"/>
      <c r="C783" s="127" t="s">
        <v>1319</v>
      </c>
      <c r="D783" s="127" t="s">
        <v>155</v>
      </c>
      <c r="E783" s="128" t="s">
        <v>1320</v>
      </c>
      <c r="F783" s="129" t="s">
        <v>1321</v>
      </c>
      <c r="G783" s="130" t="s">
        <v>224</v>
      </c>
      <c r="H783" s="131">
        <v>2</v>
      </c>
      <c r="I783" s="132"/>
      <c r="J783" s="133">
        <f>ROUND(I783*H783,2)</f>
        <v>0</v>
      </c>
      <c r="K783" s="129" t="s">
        <v>159</v>
      </c>
      <c r="L783" s="32"/>
      <c r="M783" s="134" t="s">
        <v>19</v>
      </c>
      <c r="N783" s="135" t="s">
        <v>44</v>
      </c>
      <c r="P783" s="136">
        <f>O783*H783</f>
        <v>0</v>
      </c>
      <c r="Q783" s="136">
        <v>1.0000000000000001E-5</v>
      </c>
      <c r="R783" s="136">
        <f>Q783*H783</f>
        <v>2.0000000000000002E-5</v>
      </c>
      <c r="S783" s="136">
        <v>0</v>
      </c>
      <c r="T783" s="137">
        <f>S783*H783</f>
        <v>0</v>
      </c>
      <c r="AR783" s="138" t="s">
        <v>245</v>
      </c>
      <c r="AT783" s="138" t="s">
        <v>155</v>
      </c>
      <c r="AU783" s="138" t="s">
        <v>85</v>
      </c>
      <c r="AY783" s="17" t="s">
        <v>153</v>
      </c>
      <c r="BE783" s="139">
        <f>IF(N783="základní",J783,0)</f>
        <v>0</v>
      </c>
      <c r="BF783" s="139">
        <f>IF(N783="snížená",J783,0)</f>
        <v>0</v>
      </c>
      <c r="BG783" s="139">
        <f>IF(N783="zákl. přenesená",J783,0)</f>
        <v>0</v>
      </c>
      <c r="BH783" s="139">
        <f>IF(N783="sníž. přenesená",J783,0)</f>
        <v>0</v>
      </c>
      <c r="BI783" s="139">
        <f>IF(N783="nulová",J783,0)</f>
        <v>0</v>
      </c>
      <c r="BJ783" s="17" t="s">
        <v>85</v>
      </c>
      <c r="BK783" s="139">
        <f>ROUND(I783*H783,2)</f>
        <v>0</v>
      </c>
      <c r="BL783" s="17" t="s">
        <v>245</v>
      </c>
      <c r="BM783" s="138" t="s">
        <v>1322</v>
      </c>
    </row>
    <row r="784" spans="2:65" s="1" customFormat="1" hidden="1">
      <c r="B784" s="32"/>
      <c r="D784" s="140" t="s">
        <v>162</v>
      </c>
      <c r="F784" s="141" t="s">
        <v>1323</v>
      </c>
      <c r="I784" s="142"/>
      <c r="L784" s="32"/>
      <c r="M784" s="143"/>
      <c r="T784" s="53"/>
      <c r="AT784" s="17" t="s">
        <v>162</v>
      </c>
      <c r="AU784" s="17" t="s">
        <v>85</v>
      </c>
    </row>
    <row r="785" spans="2:65" s="1" customFormat="1" ht="14.45" customHeight="1">
      <c r="B785" s="32"/>
      <c r="C785" s="165" t="s">
        <v>1324</v>
      </c>
      <c r="D785" s="165" t="s">
        <v>267</v>
      </c>
      <c r="E785" s="166" t="s">
        <v>1325</v>
      </c>
      <c r="F785" s="167" t="s">
        <v>1326</v>
      </c>
      <c r="G785" s="168" t="s">
        <v>224</v>
      </c>
      <c r="H785" s="169">
        <v>2</v>
      </c>
      <c r="I785" s="170"/>
      <c r="J785" s="171">
        <f>ROUND(I785*H785,2)</f>
        <v>0</v>
      </c>
      <c r="K785" s="167" t="s">
        <v>159</v>
      </c>
      <c r="L785" s="172"/>
      <c r="M785" s="173" t="s">
        <v>19</v>
      </c>
      <c r="N785" s="174" t="s">
        <v>44</v>
      </c>
      <c r="P785" s="136">
        <f>O785*H785</f>
        <v>0</v>
      </c>
      <c r="Q785" s="136">
        <v>1.1999999999999999E-3</v>
      </c>
      <c r="R785" s="136">
        <f>Q785*H785</f>
        <v>2.3999999999999998E-3</v>
      </c>
      <c r="S785" s="136">
        <v>0</v>
      </c>
      <c r="T785" s="137">
        <f>S785*H785</f>
        <v>0</v>
      </c>
      <c r="AR785" s="138" t="s">
        <v>270</v>
      </c>
      <c r="AT785" s="138" t="s">
        <v>267</v>
      </c>
      <c r="AU785" s="138" t="s">
        <v>85</v>
      </c>
      <c r="AY785" s="17" t="s">
        <v>153</v>
      </c>
      <c r="BE785" s="139">
        <f>IF(N785="základní",J785,0)</f>
        <v>0</v>
      </c>
      <c r="BF785" s="139">
        <f>IF(N785="snížená",J785,0)</f>
        <v>0</v>
      </c>
      <c r="BG785" s="139">
        <f>IF(N785="zákl. přenesená",J785,0)</f>
        <v>0</v>
      </c>
      <c r="BH785" s="139">
        <f>IF(N785="sníž. přenesená",J785,0)</f>
        <v>0</v>
      </c>
      <c r="BI785" s="139">
        <f>IF(N785="nulová",J785,0)</f>
        <v>0</v>
      </c>
      <c r="BJ785" s="17" t="s">
        <v>85</v>
      </c>
      <c r="BK785" s="139">
        <f>ROUND(I785*H785,2)</f>
        <v>0</v>
      </c>
      <c r="BL785" s="17" t="s">
        <v>245</v>
      </c>
      <c r="BM785" s="138" t="s">
        <v>1327</v>
      </c>
    </row>
    <row r="786" spans="2:65" s="1" customFormat="1" ht="19.899999999999999" customHeight="1">
      <c r="B786" s="32"/>
      <c r="C786" s="127" t="s">
        <v>1328</v>
      </c>
      <c r="D786" s="127" t="s">
        <v>155</v>
      </c>
      <c r="E786" s="128" t="s">
        <v>1329</v>
      </c>
      <c r="F786" s="129" t="s">
        <v>1330</v>
      </c>
      <c r="G786" s="130" t="s">
        <v>224</v>
      </c>
      <c r="H786" s="131">
        <v>1</v>
      </c>
      <c r="I786" s="132"/>
      <c r="J786" s="133">
        <f>ROUND(I786*H786,2)</f>
        <v>0</v>
      </c>
      <c r="K786" s="129" t="s">
        <v>159</v>
      </c>
      <c r="L786" s="32"/>
      <c r="M786" s="134" t="s">
        <v>19</v>
      </c>
      <c r="N786" s="135" t="s">
        <v>44</v>
      </c>
      <c r="P786" s="136">
        <f>O786*H786</f>
        <v>0</v>
      </c>
      <c r="Q786" s="136">
        <v>0</v>
      </c>
      <c r="R786" s="136">
        <f>Q786*H786</f>
        <v>0</v>
      </c>
      <c r="S786" s="136">
        <v>0</v>
      </c>
      <c r="T786" s="137">
        <f>S786*H786</f>
        <v>0</v>
      </c>
      <c r="AR786" s="138" t="s">
        <v>245</v>
      </c>
      <c r="AT786" s="138" t="s">
        <v>155</v>
      </c>
      <c r="AU786" s="138" t="s">
        <v>85</v>
      </c>
      <c r="AY786" s="17" t="s">
        <v>153</v>
      </c>
      <c r="BE786" s="139">
        <f>IF(N786="základní",J786,0)</f>
        <v>0</v>
      </c>
      <c r="BF786" s="139">
        <f>IF(N786="snížená",J786,0)</f>
        <v>0</v>
      </c>
      <c r="BG786" s="139">
        <f>IF(N786="zákl. přenesená",J786,0)</f>
        <v>0</v>
      </c>
      <c r="BH786" s="139">
        <f>IF(N786="sníž. přenesená",J786,0)</f>
        <v>0</v>
      </c>
      <c r="BI786" s="139">
        <f>IF(N786="nulová",J786,0)</f>
        <v>0</v>
      </c>
      <c r="BJ786" s="17" t="s">
        <v>85</v>
      </c>
      <c r="BK786" s="139">
        <f>ROUND(I786*H786,2)</f>
        <v>0</v>
      </c>
      <c r="BL786" s="17" t="s">
        <v>245</v>
      </c>
      <c r="BM786" s="138" t="s">
        <v>1331</v>
      </c>
    </row>
    <row r="787" spans="2:65" s="1" customFormat="1" hidden="1">
      <c r="B787" s="32"/>
      <c r="D787" s="140" t="s">
        <v>162</v>
      </c>
      <c r="F787" s="141" t="s">
        <v>1332</v>
      </c>
      <c r="I787" s="142"/>
      <c r="L787" s="32"/>
      <c r="M787" s="143"/>
      <c r="T787" s="53"/>
      <c r="AT787" s="17" t="s">
        <v>162</v>
      </c>
      <c r="AU787" s="17" t="s">
        <v>85</v>
      </c>
    </row>
    <row r="788" spans="2:65" s="1" customFormat="1" ht="14.45" customHeight="1">
      <c r="B788" s="32"/>
      <c r="C788" s="165" t="s">
        <v>1333</v>
      </c>
      <c r="D788" s="165" t="s">
        <v>267</v>
      </c>
      <c r="E788" s="166" t="s">
        <v>1334</v>
      </c>
      <c r="F788" s="167" t="s">
        <v>1335</v>
      </c>
      <c r="G788" s="168" t="s">
        <v>224</v>
      </c>
      <c r="H788" s="169">
        <v>1</v>
      </c>
      <c r="I788" s="170"/>
      <c r="J788" s="171">
        <f>ROUND(I788*H788,2)</f>
        <v>0</v>
      </c>
      <c r="K788" s="167" t="s">
        <v>159</v>
      </c>
      <c r="L788" s="172"/>
      <c r="M788" s="173" t="s">
        <v>19</v>
      </c>
      <c r="N788" s="174" t="s">
        <v>44</v>
      </c>
      <c r="P788" s="136">
        <f>O788*H788</f>
        <v>0</v>
      </c>
      <c r="Q788" s="136">
        <v>1.4E-2</v>
      </c>
      <c r="R788" s="136">
        <f>Q788*H788</f>
        <v>1.4E-2</v>
      </c>
      <c r="S788" s="136">
        <v>0</v>
      </c>
      <c r="T788" s="137">
        <f>S788*H788</f>
        <v>0</v>
      </c>
      <c r="AR788" s="138" t="s">
        <v>270</v>
      </c>
      <c r="AT788" s="138" t="s">
        <v>267</v>
      </c>
      <c r="AU788" s="138" t="s">
        <v>85</v>
      </c>
      <c r="AY788" s="17" t="s">
        <v>153</v>
      </c>
      <c r="BE788" s="139">
        <f>IF(N788="základní",J788,0)</f>
        <v>0</v>
      </c>
      <c r="BF788" s="139">
        <f>IF(N788="snížená",J788,0)</f>
        <v>0</v>
      </c>
      <c r="BG788" s="139">
        <f>IF(N788="zákl. přenesená",J788,0)</f>
        <v>0</v>
      </c>
      <c r="BH788" s="139">
        <f>IF(N788="sníž. přenesená",J788,0)</f>
        <v>0</v>
      </c>
      <c r="BI788" s="139">
        <f>IF(N788="nulová",J788,0)</f>
        <v>0</v>
      </c>
      <c r="BJ788" s="17" t="s">
        <v>85</v>
      </c>
      <c r="BK788" s="139">
        <f>ROUND(I788*H788,2)</f>
        <v>0</v>
      </c>
      <c r="BL788" s="17" t="s">
        <v>245</v>
      </c>
      <c r="BM788" s="138" t="s">
        <v>1336</v>
      </c>
    </row>
    <row r="789" spans="2:65" s="1" customFormat="1" ht="14.45" customHeight="1">
      <c r="B789" s="32"/>
      <c r="C789" s="127" t="s">
        <v>1337</v>
      </c>
      <c r="D789" s="127" t="s">
        <v>155</v>
      </c>
      <c r="E789" s="128" t="s">
        <v>1338</v>
      </c>
      <c r="F789" s="129" t="s">
        <v>1339</v>
      </c>
      <c r="G789" s="130" t="s">
        <v>224</v>
      </c>
      <c r="H789" s="131">
        <v>1</v>
      </c>
      <c r="I789" s="132"/>
      <c r="J789" s="133">
        <f>ROUND(I789*H789,2)</f>
        <v>0</v>
      </c>
      <c r="K789" s="129" t="s">
        <v>159</v>
      </c>
      <c r="L789" s="32"/>
      <c r="M789" s="134" t="s">
        <v>19</v>
      </c>
      <c r="N789" s="135" t="s">
        <v>44</v>
      </c>
      <c r="P789" s="136">
        <f>O789*H789</f>
        <v>0</v>
      </c>
      <c r="Q789" s="136">
        <v>0</v>
      </c>
      <c r="R789" s="136">
        <f>Q789*H789</f>
        <v>0</v>
      </c>
      <c r="S789" s="136">
        <v>0</v>
      </c>
      <c r="T789" s="137">
        <f>S789*H789</f>
        <v>0</v>
      </c>
      <c r="AR789" s="138" t="s">
        <v>245</v>
      </c>
      <c r="AT789" s="138" t="s">
        <v>155</v>
      </c>
      <c r="AU789" s="138" t="s">
        <v>85</v>
      </c>
      <c r="AY789" s="17" t="s">
        <v>153</v>
      </c>
      <c r="BE789" s="139">
        <f>IF(N789="základní",J789,0)</f>
        <v>0</v>
      </c>
      <c r="BF789" s="139">
        <f>IF(N789="snížená",J789,0)</f>
        <v>0</v>
      </c>
      <c r="BG789" s="139">
        <f>IF(N789="zákl. přenesená",J789,0)</f>
        <v>0</v>
      </c>
      <c r="BH789" s="139">
        <f>IF(N789="sníž. přenesená",J789,0)</f>
        <v>0</v>
      </c>
      <c r="BI789" s="139">
        <f>IF(N789="nulová",J789,0)</f>
        <v>0</v>
      </c>
      <c r="BJ789" s="17" t="s">
        <v>85</v>
      </c>
      <c r="BK789" s="139">
        <f>ROUND(I789*H789,2)</f>
        <v>0</v>
      </c>
      <c r="BL789" s="17" t="s">
        <v>245</v>
      </c>
      <c r="BM789" s="138" t="s">
        <v>1340</v>
      </c>
    </row>
    <row r="790" spans="2:65" s="1" customFormat="1" hidden="1">
      <c r="B790" s="32"/>
      <c r="D790" s="140" t="s">
        <v>162</v>
      </c>
      <c r="F790" s="141" t="s">
        <v>1341</v>
      </c>
      <c r="I790" s="142"/>
      <c r="L790" s="32"/>
      <c r="M790" s="143"/>
      <c r="T790" s="53"/>
      <c r="AT790" s="17" t="s">
        <v>162</v>
      </c>
      <c r="AU790" s="17" t="s">
        <v>85</v>
      </c>
    </row>
    <row r="791" spans="2:65" s="1" customFormat="1" ht="14.45" customHeight="1">
      <c r="B791" s="32"/>
      <c r="C791" s="165" t="s">
        <v>1342</v>
      </c>
      <c r="D791" s="165" t="s">
        <v>267</v>
      </c>
      <c r="E791" s="166" t="s">
        <v>1343</v>
      </c>
      <c r="F791" s="167" t="s">
        <v>1344</v>
      </c>
      <c r="G791" s="168" t="s">
        <v>224</v>
      </c>
      <c r="H791" s="169">
        <v>1</v>
      </c>
      <c r="I791" s="170"/>
      <c r="J791" s="171">
        <f>ROUND(I791*H791,2)</f>
        <v>0</v>
      </c>
      <c r="K791" s="167" t="s">
        <v>19</v>
      </c>
      <c r="L791" s="172"/>
      <c r="M791" s="173" t="s">
        <v>19</v>
      </c>
      <c r="N791" s="174" t="s">
        <v>44</v>
      </c>
      <c r="P791" s="136">
        <f>O791*H791</f>
        <v>0</v>
      </c>
      <c r="Q791" s="136">
        <v>0</v>
      </c>
      <c r="R791" s="136">
        <f>Q791*H791</f>
        <v>0</v>
      </c>
      <c r="S791" s="136">
        <v>0</v>
      </c>
      <c r="T791" s="137">
        <f>S791*H791</f>
        <v>0</v>
      </c>
      <c r="AR791" s="138" t="s">
        <v>270</v>
      </c>
      <c r="AT791" s="138" t="s">
        <v>267</v>
      </c>
      <c r="AU791" s="138" t="s">
        <v>85</v>
      </c>
      <c r="AY791" s="17" t="s">
        <v>153</v>
      </c>
      <c r="BE791" s="139">
        <f>IF(N791="základní",J791,0)</f>
        <v>0</v>
      </c>
      <c r="BF791" s="139">
        <f>IF(N791="snížená",J791,0)</f>
        <v>0</v>
      </c>
      <c r="BG791" s="139">
        <f>IF(N791="zákl. přenesená",J791,0)</f>
        <v>0</v>
      </c>
      <c r="BH791" s="139">
        <f>IF(N791="sníž. přenesená",J791,0)</f>
        <v>0</v>
      </c>
      <c r="BI791" s="139">
        <f>IF(N791="nulová",J791,0)</f>
        <v>0</v>
      </c>
      <c r="BJ791" s="17" t="s">
        <v>85</v>
      </c>
      <c r="BK791" s="139">
        <f>ROUND(I791*H791,2)</f>
        <v>0</v>
      </c>
      <c r="BL791" s="17" t="s">
        <v>245</v>
      </c>
      <c r="BM791" s="138" t="s">
        <v>1345</v>
      </c>
    </row>
    <row r="792" spans="2:65" s="1" customFormat="1" ht="22.15" customHeight="1">
      <c r="B792" s="32"/>
      <c r="C792" s="127" t="s">
        <v>964</v>
      </c>
      <c r="D792" s="127" t="s">
        <v>155</v>
      </c>
      <c r="E792" s="128" t="s">
        <v>1346</v>
      </c>
      <c r="F792" s="129" t="s">
        <v>1347</v>
      </c>
      <c r="G792" s="130" t="s">
        <v>202</v>
      </c>
      <c r="H792" s="131">
        <v>357.07</v>
      </c>
      <c r="I792" s="132"/>
      <c r="J792" s="133">
        <f>ROUND(I792*H792,2)</f>
        <v>0</v>
      </c>
      <c r="K792" s="129" t="s">
        <v>159</v>
      </c>
      <c r="L792" s="32"/>
      <c r="M792" s="134" t="s">
        <v>19</v>
      </c>
      <c r="N792" s="135" t="s">
        <v>44</v>
      </c>
      <c r="P792" s="136">
        <f>O792*H792</f>
        <v>0</v>
      </c>
      <c r="Q792" s="136">
        <v>0</v>
      </c>
      <c r="R792" s="136">
        <f>Q792*H792</f>
        <v>0</v>
      </c>
      <c r="S792" s="136">
        <v>0</v>
      </c>
      <c r="T792" s="137">
        <f>S792*H792</f>
        <v>0</v>
      </c>
      <c r="AR792" s="138" t="s">
        <v>245</v>
      </c>
      <c r="AT792" s="138" t="s">
        <v>155</v>
      </c>
      <c r="AU792" s="138" t="s">
        <v>85</v>
      </c>
      <c r="AY792" s="17" t="s">
        <v>153</v>
      </c>
      <c r="BE792" s="139">
        <f>IF(N792="základní",J792,0)</f>
        <v>0</v>
      </c>
      <c r="BF792" s="139">
        <f>IF(N792="snížená",J792,0)</f>
        <v>0</v>
      </c>
      <c r="BG792" s="139">
        <f>IF(N792="zákl. přenesená",J792,0)</f>
        <v>0</v>
      </c>
      <c r="BH792" s="139">
        <f>IF(N792="sníž. přenesená",J792,0)</f>
        <v>0</v>
      </c>
      <c r="BI792" s="139">
        <f>IF(N792="nulová",J792,0)</f>
        <v>0</v>
      </c>
      <c r="BJ792" s="17" t="s">
        <v>85</v>
      </c>
      <c r="BK792" s="139">
        <f>ROUND(I792*H792,2)</f>
        <v>0</v>
      </c>
      <c r="BL792" s="17" t="s">
        <v>245</v>
      </c>
      <c r="BM792" s="138" t="s">
        <v>1348</v>
      </c>
    </row>
    <row r="793" spans="2:65" s="1" customFormat="1" hidden="1">
      <c r="B793" s="32"/>
      <c r="D793" s="140" t="s">
        <v>162</v>
      </c>
      <c r="F793" s="141" t="s">
        <v>1349</v>
      </c>
      <c r="I793" s="142"/>
      <c r="L793" s="32"/>
      <c r="M793" s="143"/>
      <c r="T793" s="53"/>
      <c r="AT793" s="17" t="s">
        <v>162</v>
      </c>
      <c r="AU793" s="17" t="s">
        <v>85</v>
      </c>
    </row>
    <row r="794" spans="2:65" s="1" customFormat="1" ht="22.15" customHeight="1">
      <c r="B794" s="32"/>
      <c r="C794" s="165" t="s">
        <v>1350</v>
      </c>
      <c r="D794" s="165" t="s">
        <v>267</v>
      </c>
      <c r="E794" s="166" t="s">
        <v>1351</v>
      </c>
      <c r="F794" s="167" t="s">
        <v>1352</v>
      </c>
      <c r="G794" s="168" t="s">
        <v>202</v>
      </c>
      <c r="H794" s="169">
        <v>392.77699999999999</v>
      </c>
      <c r="I794" s="170"/>
      <c r="J794" s="171">
        <f>ROUND(I794*H794,2)</f>
        <v>0</v>
      </c>
      <c r="K794" s="167" t="s">
        <v>159</v>
      </c>
      <c r="L794" s="172"/>
      <c r="M794" s="173" t="s">
        <v>19</v>
      </c>
      <c r="N794" s="174" t="s">
        <v>44</v>
      </c>
      <c r="P794" s="136">
        <f>O794*H794</f>
        <v>0</v>
      </c>
      <c r="Q794" s="136">
        <v>1.3999999999999999E-4</v>
      </c>
      <c r="R794" s="136">
        <f>Q794*H794</f>
        <v>5.4988779999999994E-2</v>
      </c>
      <c r="S794" s="136">
        <v>0</v>
      </c>
      <c r="T794" s="137">
        <f>S794*H794</f>
        <v>0</v>
      </c>
      <c r="AR794" s="138" t="s">
        <v>270</v>
      </c>
      <c r="AT794" s="138" t="s">
        <v>267</v>
      </c>
      <c r="AU794" s="138" t="s">
        <v>85</v>
      </c>
      <c r="AY794" s="17" t="s">
        <v>153</v>
      </c>
      <c r="BE794" s="139">
        <f>IF(N794="základní",J794,0)</f>
        <v>0</v>
      </c>
      <c r="BF794" s="139">
        <f>IF(N794="snížená",J794,0)</f>
        <v>0</v>
      </c>
      <c r="BG794" s="139">
        <f>IF(N794="zákl. přenesená",J794,0)</f>
        <v>0</v>
      </c>
      <c r="BH794" s="139">
        <f>IF(N794="sníž. přenesená",J794,0)</f>
        <v>0</v>
      </c>
      <c r="BI794" s="139">
        <f>IF(N794="nulová",J794,0)</f>
        <v>0</v>
      </c>
      <c r="BJ794" s="17" t="s">
        <v>85</v>
      </c>
      <c r="BK794" s="139">
        <f>ROUND(I794*H794,2)</f>
        <v>0</v>
      </c>
      <c r="BL794" s="17" t="s">
        <v>245</v>
      </c>
      <c r="BM794" s="138" t="s">
        <v>1353</v>
      </c>
    </row>
    <row r="795" spans="2:65" s="12" customFormat="1">
      <c r="B795" s="144"/>
      <c r="D795" s="145" t="s">
        <v>164</v>
      </c>
      <c r="F795" s="147" t="s">
        <v>1354</v>
      </c>
      <c r="H795" s="148">
        <v>392.77699999999999</v>
      </c>
      <c r="I795" s="149"/>
      <c r="L795" s="144"/>
      <c r="M795" s="150"/>
      <c r="T795" s="151"/>
      <c r="AT795" s="146" t="s">
        <v>164</v>
      </c>
      <c r="AU795" s="146" t="s">
        <v>85</v>
      </c>
      <c r="AV795" s="12" t="s">
        <v>85</v>
      </c>
      <c r="AW795" s="12" t="s">
        <v>4</v>
      </c>
      <c r="AX795" s="12" t="s">
        <v>80</v>
      </c>
      <c r="AY795" s="146" t="s">
        <v>153</v>
      </c>
    </row>
    <row r="796" spans="2:65" s="1" customFormat="1" ht="22.15" customHeight="1">
      <c r="B796" s="32"/>
      <c r="C796" s="127" t="s">
        <v>1355</v>
      </c>
      <c r="D796" s="127" t="s">
        <v>155</v>
      </c>
      <c r="E796" s="128" t="s">
        <v>1356</v>
      </c>
      <c r="F796" s="129" t="s">
        <v>1357</v>
      </c>
      <c r="G796" s="130" t="s">
        <v>202</v>
      </c>
      <c r="H796" s="131">
        <v>357.07</v>
      </c>
      <c r="I796" s="132"/>
      <c r="J796" s="133">
        <f>ROUND(I796*H796,2)</f>
        <v>0</v>
      </c>
      <c r="K796" s="129" t="s">
        <v>159</v>
      </c>
      <c r="L796" s="32"/>
      <c r="M796" s="134" t="s">
        <v>19</v>
      </c>
      <c r="N796" s="135" t="s">
        <v>44</v>
      </c>
      <c r="P796" s="136">
        <f>O796*H796</f>
        <v>0</v>
      </c>
      <c r="Q796" s="136">
        <v>0</v>
      </c>
      <c r="R796" s="136">
        <f>Q796*H796</f>
        <v>0</v>
      </c>
      <c r="S796" s="136">
        <v>0</v>
      </c>
      <c r="T796" s="137">
        <f>S796*H796</f>
        <v>0</v>
      </c>
      <c r="AR796" s="138" t="s">
        <v>245</v>
      </c>
      <c r="AT796" s="138" t="s">
        <v>155</v>
      </c>
      <c r="AU796" s="138" t="s">
        <v>85</v>
      </c>
      <c r="AY796" s="17" t="s">
        <v>153</v>
      </c>
      <c r="BE796" s="139">
        <f>IF(N796="základní",J796,0)</f>
        <v>0</v>
      </c>
      <c r="BF796" s="139">
        <f>IF(N796="snížená",J796,0)</f>
        <v>0</v>
      </c>
      <c r="BG796" s="139">
        <f>IF(N796="zákl. přenesená",J796,0)</f>
        <v>0</v>
      </c>
      <c r="BH796" s="139">
        <f>IF(N796="sníž. přenesená",J796,0)</f>
        <v>0</v>
      </c>
      <c r="BI796" s="139">
        <f>IF(N796="nulová",J796,0)</f>
        <v>0</v>
      </c>
      <c r="BJ796" s="17" t="s">
        <v>85</v>
      </c>
      <c r="BK796" s="139">
        <f>ROUND(I796*H796,2)</f>
        <v>0</v>
      </c>
      <c r="BL796" s="17" t="s">
        <v>245</v>
      </c>
      <c r="BM796" s="138" t="s">
        <v>1358</v>
      </c>
    </row>
    <row r="797" spans="2:65" s="1" customFormat="1" hidden="1">
      <c r="B797" s="32"/>
      <c r="D797" s="140" t="s">
        <v>162</v>
      </c>
      <c r="F797" s="141" t="s">
        <v>1359</v>
      </c>
      <c r="I797" s="142"/>
      <c r="L797" s="32"/>
      <c r="M797" s="143"/>
      <c r="T797" s="53"/>
      <c r="AT797" s="17" t="s">
        <v>162</v>
      </c>
      <c r="AU797" s="17" t="s">
        <v>85</v>
      </c>
    </row>
    <row r="798" spans="2:65" s="1" customFormat="1" ht="22.15" customHeight="1">
      <c r="B798" s="32"/>
      <c r="C798" s="127" t="s">
        <v>1360</v>
      </c>
      <c r="D798" s="127" t="s">
        <v>155</v>
      </c>
      <c r="E798" s="128" t="s">
        <v>1361</v>
      </c>
      <c r="F798" s="129" t="s">
        <v>1362</v>
      </c>
      <c r="G798" s="130" t="s">
        <v>177</v>
      </c>
      <c r="H798" s="131">
        <v>7.0999999999999994E-2</v>
      </c>
      <c r="I798" s="132"/>
      <c r="J798" s="133">
        <f>ROUND(I798*H798,2)</f>
        <v>0</v>
      </c>
      <c r="K798" s="129" t="s">
        <v>159</v>
      </c>
      <c r="L798" s="32"/>
      <c r="M798" s="134" t="s">
        <v>19</v>
      </c>
      <c r="N798" s="135" t="s">
        <v>44</v>
      </c>
      <c r="P798" s="136">
        <f>O798*H798</f>
        <v>0</v>
      </c>
      <c r="Q798" s="136">
        <v>0</v>
      </c>
      <c r="R798" s="136">
        <f>Q798*H798</f>
        <v>0</v>
      </c>
      <c r="S798" s="136">
        <v>0</v>
      </c>
      <c r="T798" s="137">
        <f>S798*H798</f>
        <v>0</v>
      </c>
      <c r="AR798" s="138" t="s">
        <v>245</v>
      </c>
      <c r="AT798" s="138" t="s">
        <v>155</v>
      </c>
      <c r="AU798" s="138" t="s">
        <v>85</v>
      </c>
      <c r="AY798" s="17" t="s">
        <v>153</v>
      </c>
      <c r="BE798" s="139">
        <f>IF(N798="základní",J798,0)</f>
        <v>0</v>
      </c>
      <c r="BF798" s="139">
        <f>IF(N798="snížená",J798,0)</f>
        <v>0</v>
      </c>
      <c r="BG798" s="139">
        <f>IF(N798="zákl. přenesená",J798,0)</f>
        <v>0</v>
      </c>
      <c r="BH798" s="139">
        <f>IF(N798="sníž. přenesená",J798,0)</f>
        <v>0</v>
      </c>
      <c r="BI798" s="139">
        <f>IF(N798="nulová",J798,0)</f>
        <v>0</v>
      </c>
      <c r="BJ798" s="17" t="s">
        <v>85</v>
      </c>
      <c r="BK798" s="139">
        <f>ROUND(I798*H798,2)</f>
        <v>0</v>
      </c>
      <c r="BL798" s="17" t="s">
        <v>245</v>
      </c>
      <c r="BM798" s="138" t="s">
        <v>1363</v>
      </c>
    </row>
    <row r="799" spans="2:65" s="1" customFormat="1" hidden="1">
      <c r="B799" s="32"/>
      <c r="D799" s="140" t="s">
        <v>162</v>
      </c>
      <c r="F799" s="141" t="s">
        <v>1364</v>
      </c>
      <c r="I799" s="142"/>
      <c r="L799" s="32"/>
      <c r="M799" s="143"/>
      <c r="T799" s="53"/>
      <c r="AT799" s="17" t="s">
        <v>162</v>
      </c>
      <c r="AU799" s="17" t="s">
        <v>85</v>
      </c>
    </row>
    <row r="800" spans="2:65" s="11" customFormat="1" ht="22.9" customHeight="1">
      <c r="B800" s="115"/>
      <c r="D800" s="116" t="s">
        <v>71</v>
      </c>
      <c r="E800" s="125" t="s">
        <v>1365</v>
      </c>
      <c r="F800" s="125" t="s">
        <v>1366</v>
      </c>
      <c r="I800" s="118"/>
      <c r="J800" s="126">
        <f>BK800</f>
        <v>0</v>
      </c>
      <c r="L800" s="115"/>
      <c r="M800" s="120"/>
      <c r="P800" s="121">
        <f>SUM(P801:P858)</f>
        <v>0</v>
      </c>
      <c r="R800" s="121">
        <f>SUM(R801:R858)</f>
        <v>3.6677585999999995</v>
      </c>
      <c r="T800" s="122">
        <f>SUM(T801:T858)</f>
        <v>1.0390000000000001</v>
      </c>
      <c r="AR800" s="116" t="s">
        <v>85</v>
      </c>
      <c r="AT800" s="123" t="s">
        <v>71</v>
      </c>
      <c r="AU800" s="123" t="s">
        <v>80</v>
      </c>
      <c r="AY800" s="116" t="s">
        <v>153</v>
      </c>
      <c r="BK800" s="124">
        <f>SUM(BK801:BK858)</f>
        <v>0</v>
      </c>
    </row>
    <row r="801" spans="2:65" s="1" customFormat="1" ht="14.45" customHeight="1">
      <c r="B801" s="32"/>
      <c r="C801" s="127" t="s">
        <v>1367</v>
      </c>
      <c r="D801" s="127" t="s">
        <v>155</v>
      </c>
      <c r="E801" s="128" t="s">
        <v>1368</v>
      </c>
      <c r="F801" s="129" t="s">
        <v>1369</v>
      </c>
      <c r="G801" s="130" t="s">
        <v>202</v>
      </c>
      <c r="H801" s="131">
        <v>40.06</v>
      </c>
      <c r="I801" s="132"/>
      <c r="J801" s="133">
        <f>ROUND(I801*H801,2)</f>
        <v>0</v>
      </c>
      <c r="K801" s="129" t="s">
        <v>19</v>
      </c>
      <c r="L801" s="32"/>
      <c r="M801" s="134" t="s">
        <v>19</v>
      </c>
      <c r="N801" s="135" t="s">
        <v>44</v>
      </c>
      <c r="P801" s="136">
        <f>O801*H801</f>
        <v>0</v>
      </c>
      <c r="Q801" s="136">
        <v>0</v>
      </c>
      <c r="R801" s="136">
        <f>Q801*H801</f>
        <v>0</v>
      </c>
      <c r="S801" s="136">
        <v>0</v>
      </c>
      <c r="T801" s="137">
        <f>S801*H801</f>
        <v>0</v>
      </c>
      <c r="AR801" s="138" t="s">
        <v>245</v>
      </c>
      <c r="AT801" s="138" t="s">
        <v>155</v>
      </c>
      <c r="AU801" s="138" t="s">
        <v>85</v>
      </c>
      <c r="AY801" s="17" t="s">
        <v>153</v>
      </c>
      <c r="BE801" s="139">
        <f>IF(N801="základní",J801,0)</f>
        <v>0</v>
      </c>
      <c r="BF801" s="139">
        <f>IF(N801="snížená",J801,0)</f>
        <v>0</v>
      </c>
      <c r="BG801" s="139">
        <f>IF(N801="zákl. přenesená",J801,0)</f>
        <v>0</v>
      </c>
      <c r="BH801" s="139">
        <f>IF(N801="sníž. přenesená",J801,0)</f>
        <v>0</v>
      </c>
      <c r="BI801" s="139">
        <f>IF(N801="nulová",J801,0)</f>
        <v>0</v>
      </c>
      <c r="BJ801" s="17" t="s">
        <v>85</v>
      </c>
      <c r="BK801" s="139">
        <f>ROUND(I801*H801,2)</f>
        <v>0</v>
      </c>
      <c r="BL801" s="17" t="s">
        <v>245</v>
      </c>
      <c r="BM801" s="138" t="s">
        <v>1370</v>
      </c>
    </row>
    <row r="802" spans="2:65" s="1" customFormat="1" ht="19.5">
      <c r="B802" s="32"/>
      <c r="D802" s="145" t="s">
        <v>1371</v>
      </c>
      <c r="F802" s="175" t="s">
        <v>1372</v>
      </c>
      <c r="I802" s="142"/>
      <c r="L802" s="32"/>
      <c r="M802" s="143"/>
      <c r="T802" s="53"/>
      <c r="AT802" s="17" t="s">
        <v>1371</v>
      </c>
      <c r="AU802" s="17" t="s">
        <v>85</v>
      </c>
    </row>
    <row r="803" spans="2:65" s="12" customFormat="1">
      <c r="B803" s="144"/>
      <c r="D803" s="145" t="s">
        <v>164</v>
      </c>
      <c r="E803" s="146" t="s">
        <v>19</v>
      </c>
      <c r="F803" s="147" t="s">
        <v>1373</v>
      </c>
      <c r="H803" s="148">
        <v>40.06</v>
      </c>
      <c r="I803" s="149"/>
      <c r="L803" s="144"/>
      <c r="M803" s="150"/>
      <c r="T803" s="151"/>
      <c r="AT803" s="146" t="s">
        <v>164</v>
      </c>
      <c r="AU803" s="146" t="s">
        <v>85</v>
      </c>
      <c r="AV803" s="12" t="s">
        <v>85</v>
      </c>
      <c r="AW803" s="12" t="s">
        <v>33</v>
      </c>
      <c r="AX803" s="12" t="s">
        <v>80</v>
      </c>
      <c r="AY803" s="146" t="s">
        <v>153</v>
      </c>
    </row>
    <row r="804" spans="2:65" s="1" customFormat="1" ht="14.45" customHeight="1">
      <c r="B804" s="32"/>
      <c r="C804" s="127" t="s">
        <v>1374</v>
      </c>
      <c r="D804" s="127" t="s">
        <v>155</v>
      </c>
      <c r="E804" s="128" t="s">
        <v>1375</v>
      </c>
      <c r="F804" s="129" t="s">
        <v>1376</v>
      </c>
      <c r="G804" s="130" t="s">
        <v>224</v>
      </c>
      <c r="H804" s="131">
        <v>14</v>
      </c>
      <c r="I804" s="132"/>
      <c r="J804" s="133">
        <f>ROUND(I804*H804,2)</f>
        <v>0</v>
      </c>
      <c r="K804" s="129" t="s">
        <v>159</v>
      </c>
      <c r="L804" s="32"/>
      <c r="M804" s="134" t="s">
        <v>19</v>
      </c>
      <c r="N804" s="135" t="s">
        <v>44</v>
      </c>
      <c r="P804" s="136">
        <f>O804*H804</f>
        <v>0</v>
      </c>
      <c r="Q804" s="136">
        <v>0</v>
      </c>
      <c r="R804" s="136">
        <f>Q804*H804</f>
        <v>0</v>
      </c>
      <c r="S804" s="136">
        <v>3.0000000000000001E-3</v>
      </c>
      <c r="T804" s="137">
        <f>S804*H804</f>
        <v>4.2000000000000003E-2</v>
      </c>
      <c r="AR804" s="138" t="s">
        <v>245</v>
      </c>
      <c r="AT804" s="138" t="s">
        <v>155</v>
      </c>
      <c r="AU804" s="138" t="s">
        <v>85</v>
      </c>
      <c r="AY804" s="17" t="s">
        <v>153</v>
      </c>
      <c r="BE804" s="139">
        <f>IF(N804="základní",J804,0)</f>
        <v>0</v>
      </c>
      <c r="BF804" s="139">
        <f>IF(N804="snížená",J804,0)</f>
        <v>0</v>
      </c>
      <c r="BG804" s="139">
        <f>IF(N804="zákl. přenesená",J804,0)</f>
        <v>0</v>
      </c>
      <c r="BH804" s="139">
        <f>IF(N804="sníž. přenesená",J804,0)</f>
        <v>0</v>
      </c>
      <c r="BI804" s="139">
        <f>IF(N804="nulová",J804,0)</f>
        <v>0</v>
      </c>
      <c r="BJ804" s="17" t="s">
        <v>85</v>
      </c>
      <c r="BK804" s="139">
        <f>ROUND(I804*H804,2)</f>
        <v>0</v>
      </c>
      <c r="BL804" s="17" t="s">
        <v>245</v>
      </c>
      <c r="BM804" s="138" t="s">
        <v>1377</v>
      </c>
    </row>
    <row r="805" spans="2:65" s="1" customFormat="1" hidden="1">
      <c r="B805" s="32"/>
      <c r="D805" s="140" t="s">
        <v>162</v>
      </c>
      <c r="F805" s="141" t="s">
        <v>1378</v>
      </c>
      <c r="I805" s="142"/>
      <c r="L805" s="32"/>
      <c r="M805" s="143"/>
      <c r="T805" s="53"/>
      <c r="AT805" s="17" t="s">
        <v>162</v>
      </c>
      <c r="AU805" s="17" t="s">
        <v>85</v>
      </c>
    </row>
    <row r="806" spans="2:65" s="1" customFormat="1" ht="19.899999999999999" customHeight="1">
      <c r="B806" s="32"/>
      <c r="C806" s="127" t="s">
        <v>1379</v>
      </c>
      <c r="D806" s="127" t="s">
        <v>155</v>
      </c>
      <c r="E806" s="128" t="s">
        <v>1380</v>
      </c>
      <c r="F806" s="129" t="s">
        <v>1381</v>
      </c>
      <c r="G806" s="130" t="s">
        <v>224</v>
      </c>
      <c r="H806" s="131">
        <v>17</v>
      </c>
      <c r="I806" s="132"/>
      <c r="J806" s="133">
        <f>ROUND(I806*H806,2)</f>
        <v>0</v>
      </c>
      <c r="K806" s="129" t="s">
        <v>159</v>
      </c>
      <c r="L806" s="32"/>
      <c r="M806" s="134" t="s">
        <v>19</v>
      </c>
      <c r="N806" s="135" t="s">
        <v>44</v>
      </c>
      <c r="P806" s="136">
        <f>O806*H806</f>
        <v>0</v>
      </c>
      <c r="Q806" s="136">
        <v>0</v>
      </c>
      <c r="R806" s="136">
        <f>Q806*H806</f>
        <v>0</v>
      </c>
      <c r="S806" s="136">
        <v>5.0000000000000001E-3</v>
      </c>
      <c r="T806" s="137">
        <f>S806*H806</f>
        <v>8.5000000000000006E-2</v>
      </c>
      <c r="AR806" s="138" t="s">
        <v>245</v>
      </c>
      <c r="AT806" s="138" t="s">
        <v>155</v>
      </c>
      <c r="AU806" s="138" t="s">
        <v>85</v>
      </c>
      <c r="AY806" s="17" t="s">
        <v>153</v>
      </c>
      <c r="BE806" s="139">
        <f>IF(N806="základní",J806,0)</f>
        <v>0</v>
      </c>
      <c r="BF806" s="139">
        <f>IF(N806="snížená",J806,0)</f>
        <v>0</v>
      </c>
      <c r="BG806" s="139">
        <f>IF(N806="zákl. přenesená",J806,0)</f>
        <v>0</v>
      </c>
      <c r="BH806" s="139">
        <f>IF(N806="sníž. přenesená",J806,0)</f>
        <v>0</v>
      </c>
      <c r="BI806" s="139">
        <f>IF(N806="nulová",J806,0)</f>
        <v>0</v>
      </c>
      <c r="BJ806" s="17" t="s">
        <v>85</v>
      </c>
      <c r="BK806" s="139">
        <f>ROUND(I806*H806,2)</f>
        <v>0</v>
      </c>
      <c r="BL806" s="17" t="s">
        <v>245</v>
      </c>
      <c r="BM806" s="138" t="s">
        <v>1382</v>
      </c>
    </row>
    <row r="807" spans="2:65" s="1" customFormat="1" hidden="1">
      <c r="B807" s="32"/>
      <c r="D807" s="140" t="s">
        <v>162</v>
      </c>
      <c r="F807" s="141" t="s">
        <v>1383</v>
      </c>
      <c r="I807" s="142"/>
      <c r="L807" s="32"/>
      <c r="M807" s="143"/>
      <c r="T807" s="53"/>
      <c r="AT807" s="17" t="s">
        <v>162</v>
      </c>
      <c r="AU807" s="17" t="s">
        <v>85</v>
      </c>
    </row>
    <row r="808" spans="2:65" s="1" customFormat="1" ht="19.899999999999999" customHeight="1">
      <c r="B808" s="32"/>
      <c r="C808" s="127" t="s">
        <v>1384</v>
      </c>
      <c r="D808" s="127" t="s">
        <v>155</v>
      </c>
      <c r="E808" s="128" t="s">
        <v>1385</v>
      </c>
      <c r="F808" s="129" t="s">
        <v>1386</v>
      </c>
      <c r="G808" s="130" t="s">
        <v>202</v>
      </c>
      <c r="H808" s="131">
        <v>25</v>
      </c>
      <c r="I808" s="132"/>
      <c r="J808" s="133">
        <f>ROUND(I808*H808,2)</f>
        <v>0</v>
      </c>
      <c r="K808" s="129" t="s">
        <v>159</v>
      </c>
      <c r="L808" s="32"/>
      <c r="M808" s="134" t="s">
        <v>19</v>
      </c>
      <c r="N808" s="135" t="s">
        <v>44</v>
      </c>
      <c r="P808" s="136">
        <f>O808*H808</f>
        <v>0</v>
      </c>
      <c r="Q808" s="136">
        <v>2.7E-4</v>
      </c>
      <c r="R808" s="136">
        <f>Q808*H808</f>
        <v>6.7499999999999999E-3</v>
      </c>
      <c r="S808" s="136">
        <v>0</v>
      </c>
      <c r="T808" s="137">
        <f>S808*H808</f>
        <v>0</v>
      </c>
      <c r="AR808" s="138" t="s">
        <v>245</v>
      </c>
      <c r="AT808" s="138" t="s">
        <v>155</v>
      </c>
      <c r="AU808" s="138" t="s">
        <v>85</v>
      </c>
      <c r="AY808" s="17" t="s">
        <v>153</v>
      </c>
      <c r="BE808" s="139">
        <f>IF(N808="základní",J808,0)</f>
        <v>0</v>
      </c>
      <c r="BF808" s="139">
        <f>IF(N808="snížená",J808,0)</f>
        <v>0</v>
      </c>
      <c r="BG808" s="139">
        <f>IF(N808="zákl. přenesená",J808,0)</f>
        <v>0</v>
      </c>
      <c r="BH808" s="139">
        <f>IF(N808="sníž. přenesená",J808,0)</f>
        <v>0</v>
      </c>
      <c r="BI808" s="139">
        <f>IF(N808="nulová",J808,0)</f>
        <v>0</v>
      </c>
      <c r="BJ808" s="17" t="s">
        <v>85</v>
      </c>
      <c r="BK808" s="139">
        <f>ROUND(I808*H808,2)</f>
        <v>0</v>
      </c>
      <c r="BL808" s="17" t="s">
        <v>245</v>
      </c>
      <c r="BM808" s="138" t="s">
        <v>1387</v>
      </c>
    </row>
    <row r="809" spans="2:65" s="1" customFormat="1" hidden="1">
      <c r="B809" s="32"/>
      <c r="D809" s="140" t="s">
        <v>162</v>
      </c>
      <c r="F809" s="141" t="s">
        <v>1388</v>
      </c>
      <c r="I809" s="142"/>
      <c r="L809" s="32"/>
      <c r="M809" s="143"/>
      <c r="T809" s="53"/>
      <c r="AT809" s="17" t="s">
        <v>162</v>
      </c>
      <c r="AU809" s="17" t="s">
        <v>85</v>
      </c>
    </row>
    <row r="810" spans="2:65" s="1" customFormat="1" ht="14.45" customHeight="1">
      <c r="B810" s="32"/>
      <c r="C810" s="165" t="s">
        <v>1389</v>
      </c>
      <c r="D810" s="165" t="s">
        <v>267</v>
      </c>
      <c r="E810" s="166" t="s">
        <v>1390</v>
      </c>
      <c r="F810" s="167" t="s">
        <v>1391</v>
      </c>
      <c r="G810" s="168" t="s">
        <v>202</v>
      </c>
      <c r="H810" s="169">
        <v>57.2</v>
      </c>
      <c r="I810" s="170"/>
      <c r="J810" s="171">
        <f>ROUND(I810*H810,2)</f>
        <v>0</v>
      </c>
      <c r="K810" s="167" t="s">
        <v>159</v>
      </c>
      <c r="L810" s="172"/>
      <c r="M810" s="173" t="s">
        <v>19</v>
      </c>
      <c r="N810" s="174" t="s">
        <v>44</v>
      </c>
      <c r="P810" s="136">
        <f>O810*H810</f>
        <v>0</v>
      </c>
      <c r="Q810" s="136">
        <v>3.6810000000000002E-2</v>
      </c>
      <c r="R810" s="136">
        <f>Q810*H810</f>
        <v>2.1055320000000002</v>
      </c>
      <c r="S810" s="136">
        <v>0</v>
      </c>
      <c r="T810" s="137">
        <f>S810*H810</f>
        <v>0</v>
      </c>
      <c r="AR810" s="138" t="s">
        <v>270</v>
      </c>
      <c r="AT810" s="138" t="s">
        <v>267</v>
      </c>
      <c r="AU810" s="138" t="s">
        <v>85</v>
      </c>
      <c r="AY810" s="17" t="s">
        <v>153</v>
      </c>
      <c r="BE810" s="139">
        <f>IF(N810="základní",J810,0)</f>
        <v>0</v>
      </c>
      <c r="BF810" s="139">
        <f>IF(N810="snížená",J810,0)</f>
        <v>0</v>
      </c>
      <c r="BG810" s="139">
        <f>IF(N810="zákl. přenesená",J810,0)</f>
        <v>0</v>
      </c>
      <c r="BH810" s="139">
        <f>IF(N810="sníž. přenesená",J810,0)</f>
        <v>0</v>
      </c>
      <c r="BI810" s="139">
        <f>IF(N810="nulová",J810,0)</f>
        <v>0</v>
      </c>
      <c r="BJ810" s="17" t="s">
        <v>85</v>
      </c>
      <c r="BK810" s="139">
        <f>ROUND(I810*H810,2)</f>
        <v>0</v>
      </c>
      <c r="BL810" s="17" t="s">
        <v>245</v>
      </c>
      <c r="BM810" s="138" t="s">
        <v>1392</v>
      </c>
    </row>
    <row r="811" spans="2:65" s="1" customFormat="1" ht="14.45" customHeight="1">
      <c r="B811" s="32"/>
      <c r="C811" s="127" t="s">
        <v>1393</v>
      </c>
      <c r="D811" s="127" t="s">
        <v>155</v>
      </c>
      <c r="E811" s="128" t="s">
        <v>1394</v>
      </c>
      <c r="F811" s="129" t="s">
        <v>1395</v>
      </c>
      <c r="G811" s="130" t="s">
        <v>224</v>
      </c>
      <c r="H811" s="131">
        <v>11</v>
      </c>
      <c r="I811" s="132"/>
      <c r="J811" s="133">
        <f>ROUND(I811*H811,2)</f>
        <v>0</v>
      </c>
      <c r="K811" s="129" t="s">
        <v>159</v>
      </c>
      <c r="L811" s="32"/>
      <c r="M811" s="134" t="s">
        <v>19</v>
      </c>
      <c r="N811" s="135" t="s">
        <v>44</v>
      </c>
      <c r="P811" s="136">
        <f>O811*H811</f>
        <v>0</v>
      </c>
      <c r="Q811" s="136">
        <v>2.7E-4</v>
      </c>
      <c r="R811" s="136">
        <f>Q811*H811</f>
        <v>2.97E-3</v>
      </c>
      <c r="S811" s="136">
        <v>0</v>
      </c>
      <c r="T811" s="137">
        <f>S811*H811</f>
        <v>0</v>
      </c>
      <c r="AR811" s="138" t="s">
        <v>245</v>
      </c>
      <c r="AT811" s="138" t="s">
        <v>155</v>
      </c>
      <c r="AU811" s="138" t="s">
        <v>85</v>
      </c>
      <c r="AY811" s="17" t="s">
        <v>153</v>
      </c>
      <c r="BE811" s="139">
        <f>IF(N811="základní",J811,0)</f>
        <v>0</v>
      </c>
      <c r="BF811" s="139">
        <f>IF(N811="snížená",J811,0)</f>
        <v>0</v>
      </c>
      <c r="BG811" s="139">
        <f>IF(N811="zákl. přenesená",J811,0)</f>
        <v>0</v>
      </c>
      <c r="BH811" s="139">
        <f>IF(N811="sníž. přenesená",J811,0)</f>
        <v>0</v>
      </c>
      <c r="BI811" s="139">
        <f>IF(N811="nulová",J811,0)</f>
        <v>0</v>
      </c>
      <c r="BJ811" s="17" t="s">
        <v>85</v>
      </c>
      <c r="BK811" s="139">
        <f>ROUND(I811*H811,2)</f>
        <v>0</v>
      </c>
      <c r="BL811" s="17" t="s">
        <v>245</v>
      </c>
      <c r="BM811" s="138" t="s">
        <v>1396</v>
      </c>
    </row>
    <row r="812" spans="2:65" s="1" customFormat="1" hidden="1">
      <c r="B812" s="32"/>
      <c r="D812" s="140" t="s">
        <v>162</v>
      </c>
      <c r="F812" s="141" t="s">
        <v>1397</v>
      </c>
      <c r="I812" s="142"/>
      <c r="L812" s="32"/>
      <c r="M812" s="143"/>
      <c r="T812" s="53"/>
      <c r="AT812" s="17" t="s">
        <v>162</v>
      </c>
      <c r="AU812" s="17" t="s">
        <v>85</v>
      </c>
    </row>
    <row r="813" spans="2:65" s="1" customFormat="1" ht="14.45" customHeight="1">
      <c r="B813" s="32"/>
      <c r="C813" s="165" t="s">
        <v>1398</v>
      </c>
      <c r="D813" s="165" t="s">
        <v>267</v>
      </c>
      <c r="E813" s="166" t="s">
        <v>1399</v>
      </c>
      <c r="F813" s="167" t="s">
        <v>1400</v>
      </c>
      <c r="G813" s="168" t="s">
        <v>202</v>
      </c>
      <c r="H813" s="169">
        <v>6.22</v>
      </c>
      <c r="I813" s="170"/>
      <c r="J813" s="171">
        <f>ROUND(I813*H813,2)</f>
        <v>0</v>
      </c>
      <c r="K813" s="167" t="s">
        <v>159</v>
      </c>
      <c r="L813" s="172"/>
      <c r="M813" s="173" t="s">
        <v>19</v>
      </c>
      <c r="N813" s="174" t="s">
        <v>44</v>
      </c>
      <c r="P813" s="136">
        <f>O813*H813</f>
        <v>0</v>
      </c>
      <c r="Q813" s="136">
        <v>4.0280000000000003E-2</v>
      </c>
      <c r="R813" s="136">
        <f>Q813*H813</f>
        <v>0.25054160000000003</v>
      </c>
      <c r="S813" s="136">
        <v>0</v>
      </c>
      <c r="T813" s="137">
        <f>S813*H813</f>
        <v>0</v>
      </c>
      <c r="AR813" s="138" t="s">
        <v>270</v>
      </c>
      <c r="AT813" s="138" t="s">
        <v>267</v>
      </c>
      <c r="AU813" s="138" t="s">
        <v>85</v>
      </c>
      <c r="AY813" s="17" t="s">
        <v>153</v>
      </c>
      <c r="BE813" s="139">
        <f>IF(N813="základní",J813,0)</f>
        <v>0</v>
      </c>
      <c r="BF813" s="139">
        <f>IF(N813="snížená",J813,0)</f>
        <v>0</v>
      </c>
      <c r="BG813" s="139">
        <f>IF(N813="zákl. přenesená",J813,0)</f>
        <v>0</v>
      </c>
      <c r="BH813" s="139">
        <f>IF(N813="sníž. přenesená",J813,0)</f>
        <v>0</v>
      </c>
      <c r="BI813" s="139">
        <f>IF(N813="nulová",J813,0)</f>
        <v>0</v>
      </c>
      <c r="BJ813" s="17" t="s">
        <v>85</v>
      </c>
      <c r="BK813" s="139">
        <f>ROUND(I813*H813,2)</f>
        <v>0</v>
      </c>
      <c r="BL813" s="17" t="s">
        <v>245</v>
      </c>
      <c r="BM813" s="138" t="s">
        <v>1401</v>
      </c>
    </row>
    <row r="814" spans="2:65" s="1" customFormat="1" ht="22.15" customHeight="1">
      <c r="B814" s="32"/>
      <c r="C814" s="127" t="s">
        <v>1402</v>
      </c>
      <c r="D814" s="127" t="s">
        <v>155</v>
      </c>
      <c r="E814" s="128" t="s">
        <v>1403</v>
      </c>
      <c r="F814" s="129" t="s">
        <v>1404</v>
      </c>
      <c r="G814" s="130" t="s">
        <v>224</v>
      </c>
      <c r="H814" s="131">
        <v>1</v>
      </c>
      <c r="I814" s="132"/>
      <c r="J814" s="133">
        <f>ROUND(I814*H814,2)</f>
        <v>0</v>
      </c>
      <c r="K814" s="129" t="s">
        <v>159</v>
      </c>
      <c r="L814" s="32"/>
      <c r="M814" s="134" t="s">
        <v>19</v>
      </c>
      <c r="N814" s="135" t="s">
        <v>44</v>
      </c>
      <c r="P814" s="136">
        <f>O814*H814</f>
        <v>0</v>
      </c>
      <c r="Q814" s="136">
        <v>0</v>
      </c>
      <c r="R814" s="136">
        <f>Q814*H814</f>
        <v>0</v>
      </c>
      <c r="S814" s="136">
        <v>0</v>
      </c>
      <c r="T814" s="137">
        <f>S814*H814</f>
        <v>0</v>
      </c>
      <c r="AR814" s="138" t="s">
        <v>245</v>
      </c>
      <c r="AT814" s="138" t="s">
        <v>155</v>
      </c>
      <c r="AU814" s="138" t="s">
        <v>85</v>
      </c>
      <c r="AY814" s="17" t="s">
        <v>153</v>
      </c>
      <c r="BE814" s="139">
        <f>IF(N814="základní",J814,0)</f>
        <v>0</v>
      </c>
      <c r="BF814" s="139">
        <f>IF(N814="snížená",J814,0)</f>
        <v>0</v>
      </c>
      <c r="BG814" s="139">
        <f>IF(N814="zákl. přenesená",J814,0)</f>
        <v>0</v>
      </c>
      <c r="BH814" s="139">
        <f>IF(N814="sníž. přenesená",J814,0)</f>
        <v>0</v>
      </c>
      <c r="BI814" s="139">
        <f>IF(N814="nulová",J814,0)</f>
        <v>0</v>
      </c>
      <c r="BJ814" s="17" t="s">
        <v>85</v>
      </c>
      <c r="BK814" s="139">
        <f>ROUND(I814*H814,2)</f>
        <v>0</v>
      </c>
      <c r="BL814" s="17" t="s">
        <v>245</v>
      </c>
      <c r="BM814" s="138" t="s">
        <v>1405</v>
      </c>
    </row>
    <row r="815" spans="2:65" s="1" customFormat="1" hidden="1">
      <c r="B815" s="32"/>
      <c r="D815" s="140" t="s">
        <v>162</v>
      </c>
      <c r="F815" s="141" t="s">
        <v>1406</v>
      </c>
      <c r="I815" s="142"/>
      <c r="L815" s="32"/>
      <c r="M815" s="143"/>
      <c r="T815" s="53"/>
      <c r="AT815" s="17" t="s">
        <v>162</v>
      </c>
      <c r="AU815" s="17" t="s">
        <v>85</v>
      </c>
    </row>
    <row r="816" spans="2:65" s="1" customFormat="1" ht="14.45" customHeight="1">
      <c r="B816" s="32"/>
      <c r="C816" s="165" t="s">
        <v>1407</v>
      </c>
      <c r="D816" s="165" t="s">
        <v>267</v>
      </c>
      <c r="E816" s="166" t="s">
        <v>1408</v>
      </c>
      <c r="F816" s="167" t="s">
        <v>1409</v>
      </c>
      <c r="G816" s="168" t="s">
        <v>224</v>
      </c>
      <c r="H816" s="169">
        <v>1</v>
      </c>
      <c r="I816" s="170"/>
      <c r="J816" s="171">
        <f>ROUND(I816*H816,2)</f>
        <v>0</v>
      </c>
      <c r="K816" s="167" t="s">
        <v>159</v>
      </c>
      <c r="L816" s="172"/>
      <c r="M816" s="173" t="s">
        <v>19</v>
      </c>
      <c r="N816" s="174" t="s">
        <v>44</v>
      </c>
      <c r="P816" s="136">
        <f>O816*H816</f>
        <v>0</v>
      </c>
      <c r="Q816" s="136">
        <v>3.7999999999999999E-2</v>
      </c>
      <c r="R816" s="136">
        <f>Q816*H816</f>
        <v>3.7999999999999999E-2</v>
      </c>
      <c r="S816" s="136">
        <v>0</v>
      </c>
      <c r="T816" s="137">
        <f>S816*H816</f>
        <v>0</v>
      </c>
      <c r="AR816" s="138" t="s">
        <v>270</v>
      </c>
      <c r="AT816" s="138" t="s">
        <v>267</v>
      </c>
      <c r="AU816" s="138" t="s">
        <v>85</v>
      </c>
      <c r="AY816" s="17" t="s">
        <v>153</v>
      </c>
      <c r="BE816" s="139">
        <f>IF(N816="základní",J816,0)</f>
        <v>0</v>
      </c>
      <c r="BF816" s="139">
        <f>IF(N816="snížená",J816,0)</f>
        <v>0</v>
      </c>
      <c r="BG816" s="139">
        <f>IF(N816="zákl. přenesená",J816,0)</f>
        <v>0</v>
      </c>
      <c r="BH816" s="139">
        <f>IF(N816="sníž. přenesená",J816,0)</f>
        <v>0</v>
      </c>
      <c r="BI816" s="139">
        <f>IF(N816="nulová",J816,0)</f>
        <v>0</v>
      </c>
      <c r="BJ816" s="17" t="s">
        <v>85</v>
      </c>
      <c r="BK816" s="139">
        <f>ROUND(I816*H816,2)</f>
        <v>0</v>
      </c>
      <c r="BL816" s="17" t="s">
        <v>245</v>
      </c>
      <c r="BM816" s="138" t="s">
        <v>1410</v>
      </c>
    </row>
    <row r="817" spans="2:65" s="1" customFormat="1" ht="22.15" customHeight="1">
      <c r="B817" s="32"/>
      <c r="C817" s="127" t="s">
        <v>1411</v>
      </c>
      <c r="D817" s="127" t="s">
        <v>155</v>
      </c>
      <c r="E817" s="128" t="s">
        <v>1412</v>
      </c>
      <c r="F817" s="129" t="s">
        <v>1413</v>
      </c>
      <c r="G817" s="130" t="s">
        <v>224</v>
      </c>
      <c r="H817" s="131">
        <v>6</v>
      </c>
      <c r="I817" s="132"/>
      <c r="J817" s="133">
        <f>ROUND(I817*H817,2)</f>
        <v>0</v>
      </c>
      <c r="K817" s="129" t="s">
        <v>159</v>
      </c>
      <c r="L817" s="32"/>
      <c r="M817" s="134" t="s">
        <v>19</v>
      </c>
      <c r="N817" s="135" t="s">
        <v>44</v>
      </c>
      <c r="P817" s="136">
        <f>O817*H817</f>
        <v>0</v>
      </c>
      <c r="Q817" s="136">
        <v>0</v>
      </c>
      <c r="R817" s="136">
        <f>Q817*H817</f>
        <v>0</v>
      </c>
      <c r="S817" s="136">
        <v>0</v>
      </c>
      <c r="T817" s="137">
        <f>S817*H817</f>
        <v>0</v>
      </c>
      <c r="AR817" s="138" t="s">
        <v>245</v>
      </c>
      <c r="AT817" s="138" t="s">
        <v>155</v>
      </c>
      <c r="AU817" s="138" t="s">
        <v>85</v>
      </c>
      <c r="AY817" s="17" t="s">
        <v>153</v>
      </c>
      <c r="BE817" s="139">
        <f>IF(N817="základní",J817,0)</f>
        <v>0</v>
      </c>
      <c r="BF817" s="139">
        <f>IF(N817="snížená",J817,0)</f>
        <v>0</v>
      </c>
      <c r="BG817" s="139">
        <f>IF(N817="zákl. přenesená",J817,0)</f>
        <v>0</v>
      </c>
      <c r="BH817" s="139">
        <f>IF(N817="sníž. přenesená",J817,0)</f>
        <v>0</v>
      </c>
      <c r="BI817" s="139">
        <f>IF(N817="nulová",J817,0)</f>
        <v>0</v>
      </c>
      <c r="BJ817" s="17" t="s">
        <v>85</v>
      </c>
      <c r="BK817" s="139">
        <f>ROUND(I817*H817,2)</f>
        <v>0</v>
      </c>
      <c r="BL817" s="17" t="s">
        <v>245</v>
      </c>
      <c r="BM817" s="138" t="s">
        <v>1414</v>
      </c>
    </row>
    <row r="818" spans="2:65" s="1" customFormat="1" hidden="1">
      <c r="B818" s="32"/>
      <c r="D818" s="140" t="s">
        <v>162</v>
      </c>
      <c r="F818" s="141" t="s">
        <v>1415</v>
      </c>
      <c r="I818" s="142"/>
      <c r="L818" s="32"/>
      <c r="M818" s="143"/>
      <c r="T818" s="53"/>
      <c r="AT818" s="17" t="s">
        <v>162</v>
      </c>
      <c r="AU818" s="17" t="s">
        <v>85</v>
      </c>
    </row>
    <row r="819" spans="2:65" s="1" customFormat="1" ht="22.15" customHeight="1">
      <c r="B819" s="32"/>
      <c r="C819" s="165" t="s">
        <v>1416</v>
      </c>
      <c r="D819" s="165" t="s">
        <v>267</v>
      </c>
      <c r="E819" s="166" t="s">
        <v>1417</v>
      </c>
      <c r="F819" s="167" t="s">
        <v>1418</v>
      </c>
      <c r="G819" s="168" t="s">
        <v>224</v>
      </c>
      <c r="H819" s="169">
        <v>6</v>
      </c>
      <c r="I819" s="170"/>
      <c r="J819" s="171">
        <f>ROUND(I819*H819,2)</f>
        <v>0</v>
      </c>
      <c r="K819" s="167" t="s">
        <v>159</v>
      </c>
      <c r="L819" s="172"/>
      <c r="M819" s="173" t="s">
        <v>19</v>
      </c>
      <c r="N819" s="174" t="s">
        <v>44</v>
      </c>
      <c r="P819" s="136">
        <f>O819*H819</f>
        <v>0</v>
      </c>
      <c r="Q819" s="136">
        <v>7.0800000000000002E-2</v>
      </c>
      <c r="R819" s="136">
        <f>Q819*H819</f>
        <v>0.42480000000000001</v>
      </c>
      <c r="S819" s="136">
        <v>0</v>
      </c>
      <c r="T819" s="137">
        <f>S819*H819</f>
        <v>0</v>
      </c>
      <c r="AR819" s="138" t="s">
        <v>270</v>
      </c>
      <c r="AT819" s="138" t="s">
        <v>267</v>
      </c>
      <c r="AU819" s="138" t="s">
        <v>85</v>
      </c>
      <c r="AY819" s="17" t="s">
        <v>153</v>
      </c>
      <c r="BE819" s="139">
        <f>IF(N819="základní",J819,0)</f>
        <v>0</v>
      </c>
      <c r="BF819" s="139">
        <f>IF(N819="snížená",J819,0)</f>
        <v>0</v>
      </c>
      <c r="BG819" s="139">
        <f>IF(N819="zákl. přenesená",J819,0)</f>
        <v>0</v>
      </c>
      <c r="BH819" s="139">
        <f>IF(N819="sníž. přenesená",J819,0)</f>
        <v>0</v>
      </c>
      <c r="BI819" s="139">
        <f>IF(N819="nulová",J819,0)</f>
        <v>0</v>
      </c>
      <c r="BJ819" s="17" t="s">
        <v>85</v>
      </c>
      <c r="BK819" s="139">
        <f>ROUND(I819*H819,2)</f>
        <v>0</v>
      </c>
      <c r="BL819" s="17" t="s">
        <v>245</v>
      </c>
      <c r="BM819" s="138" t="s">
        <v>1419</v>
      </c>
    </row>
    <row r="820" spans="2:65" s="1" customFormat="1" ht="22.15" customHeight="1">
      <c r="B820" s="32"/>
      <c r="C820" s="127" t="s">
        <v>1420</v>
      </c>
      <c r="D820" s="127" t="s">
        <v>155</v>
      </c>
      <c r="E820" s="128" t="s">
        <v>1421</v>
      </c>
      <c r="F820" s="129" t="s">
        <v>1422</v>
      </c>
      <c r="G820" s="130" t="s">
        <v>224</v>
      </c>
      <c r="H820" s="131">
        <v>24</v>
      </c>
      <c r="I820" s="132"/>
      <c r="J820" s="133">
        <f>ROUND(I820*H820,2)</f>
        <v>0</v>
      </c>
      <c r="K820" s="129" t="s">
        <v>159</v>
      </c>
      <c r="L820" s="32"/>
      <c r="M820" s="134" t="s">
        <v>19</v>
      </c>
      <c r="N820" s="135" t="s">
        <v>44</v>
      </c>
      <c r="P820" s="136">
        <f>O820*H820</f>
        <v>0</v>
      </c>
      <c r="Q820" s="136">
        <v>0</v>
      </c>
      <c r="R820" s="136">
        <f>Q820*H820</f>
        <v>0</v>
      </c>
      <c r="S820" s="136">
        <v>0</v>
      </c>
      <c r="T820" s="137">
        <f>S820*H820</f>
        <v>0</v>
      </c>
      <c r="AR820" s="138" t="s">
        <v>245</v>
      </c>
      <c r="AT820" s="138" t="s">
        <v>155</v>
      </c>
      <c r="AU820" s="138" t="s">
        <v>85</v>
      </c>
      <c r="AY820" s="17" t="s">
        <v>153</v>
      </c>
      <c r="BE820" s="139">
        <f>IF(N820="základní",J820,0)</f>
        <v>0</v>
      </c>
      <c r="BF820" s="139">
        <f>IF(N820="snížená",J820,0)</f>
        <v>0</v>
      </c>
      <c r="BG820" s="139">
        <f>IF(N820="zákl. přenesená",J820,0)</f>
        <v>0</v>
      </c>
      <c r="BH820" s="139">
        <f>IF(N820="sníž. přenesená",J820,0)</f>
        <v>0</v>
      </c>
      <c r="BI820" s="139">
        <f>IF(N820="nulová",J820,0)</f>
        <v>0</v>
      </c>
      <c r="BJ820" s="17" t="s">
        <v>85</v>
      </c>
      <c r="BK820" s="139">
        <f>ROUND(I820*H820,2)</f>
        <v>0</v>
      </c>
      <c r="BL820" s="17" t="s">
        <v>245</v>
      </c>
      <c r="BM820" s="138" t="s">
        <v>1423</v>
      </c>
    </row>
    <row r="821" spans="2:65" s="1" customFormat="1" hidden="1">
      <c r="B821" s="32"/>
      <c r="D821" s="140" t="s">
        <v>162</v>
      </c>
      <c r="F821" s="141" t="s">
        <v>1424</v>
      </c>
      <c r="I821" s="142"/>
      <c r="L821" s="32"/>
      <c r="M821" s="143"/>
      <c r="T821" s="53"/>
      <c r="AT821" s="17" t="s">
        <v>162</v>
      </c>
      <c r="AU821" s="17" t="s">
        <v>85</v>
      </c>
    </row>
    <row r="822" spans="2:65" s="1" customFormat="1" ht="14.45" customHeight="1">
      <c r="B822" s="32"/>
      <c r="C822" s="165" t="s">
        <v>981</v>
      </c>
      <c r="D822" s="165" t="s">
        <v>267</v>
      </c>
      <c r="E822" s="166" t="s">
        <v>1425</v>
      </c>
      <c r="F822" s="167" t="s">
        <v>1426</v>
      </c>
      <c r="G822" s="168" t="s">
        <v>224</v>
      </c>
      <c r="H822" s="169">
        <v>12</v>
      </c>
      <c r="I822" s="170"/>
      <c r="J822" s="171">
        <f>ROUND(I822*H822,2)</f>
        <v>0</v>
      </c>
      <c r="K822" s="167" t="s">
        <v>159</v>
      </c>
      <c r="L822" s="172"/>
      <c r="M822" s="173" t="s">
        <v>19</v>
      </c>
      <c r="N822" s="174" t="s">
        <v>44</v>
      </c>
      <c r="P822" s="136">
        <f>O822*H822</f>
        <v>0</v>
      </c>
      <c r="Q822" s="136">
        <v>1.4500000000000001E-2</v>
      </c>
      <c r="R822" s="136">
        <f>Q822*H822</f>
        <v>0.17400000000000002</v>
      </c>
      <c r="S822" s="136">
        <v>0</v>
      </c>
      <c r="T822" s="137">
        <f>S822*H822</f>
        <v>0</v>
      </c>
      <c r="AR822" s="138" t="s">
        <v>270</v>
      </c>
      <c r="AT822" s="138" t="s">
        <v>267</v>
      </c>
      <c r="AU822" s="138" t="s">
        <v>85</v>
      </c>
      <c r="AY822" s="17" t="s">
        <v>153</v>
      </c>
      <c r="BE822" s="139">
        <f>IF(N822="základní",J822,0)</f>
        <v>0</v>
      </c>
      <c r="BF822" s="139">
        <f>IF(N822="snížená",J822,0)</f>
        <v>0</v>
      </c>
      <c r="BG822" s="139">
        <f>IF(N822="zákl. přenesená",J822,0)</f>
        <v>0</v>
      </c>
      <c r="BH822" s="139">
        <f>IF(N822="sníž. přenesená",J822,0)</f>
        <v>0</v>
      </c>
      <c r="BI822" s="139">
        <f>IF(N822="nulová",J822,0)</f>
        <v>0</v>
      </c>
      <c r="BJ822" s="17" t="s">
        <v>85</v>
      </c>
      <c r="BK822" s="139">
        <f>ROUND(I822*H822,2)</f>
        <v>0</v>
      </c>
      <c r="BL822" s="17" t="s">
        <v>245</v>
      </c>
      <c r="BM822" s="138" t="s">
        <v>1427</v>
      </c>
    </row>
    <row r="823" spans="2:65" s="1" customFormat="1" ht="19.5">
      <c r="B823" s="32"/>
      <c r="D823" s="145" t="s">
        <v>1371</v>
      </c>
      <c r="F823" s="175" t="s">
        <v>1428</v>
      </c>
      <c r="I823" s="142"/>
      <c r="L823" s="32"/>
      <c r="M823" s="143"/>
      <c r="T823" s="53"/>
      <c r="AT823" s="17" t="s">
        <v>1371</v>
      </c>
      <c r="AU823" s="17" t="s">
        <v>85</v>
      </c>
    </row>
    <row r="824" spans="2:65" s="1" customFormat="1" ht="14.45" customHeight="1">
      <c r="B824" s="32"/>
      <c r="C824" s="165" t="s">
        <v>1429</v>
      </c>
      <c r="D824" s="165" t="s">
        <v>267</v>
      </c>
      <c r="E824" s="166" t="s">
        <v>1430</v>
      </c>
      <c r="F824" s="167" t="s">
        <v>1431</v>
      </c>
      <c r="G824" s="168" t="s">
        <v>224</v>
      </c>
      <c r="H824" s="169">
        <v>12</v>
      </c>
      <c r="I824" s="170"/>
      <c r="J824" s="171">
        <f>ROUND(I824*H824,2)</f>
        <v>0</v>
      </c>
      <c r="K824" s="167" t="s">
        <v>159</v>
      </c>
      <c r="L824" s="172"/>
      <c r="M824" s="173" t="s">
        <v>19</v>
      </c>
      <c r="N824" s="174" t="s">
        <v>44</v>
      </c>
      <c r="P824" s="136">
        <f>O824*H824</f>
        <v>0</v>
      </c>
      <c r="Q824" s="136">
        <v>1.6E-2</v>
      </c>
      <c r="R824" s="136">
        <f>Q824*H824</f>
        <v>0.192</v>
      </c>
      <c r="S824" s="136">
        <v>0</v>
      </c>
      <c r="T824" s="137">
        <f>S824*H824</f>
        <v>0</v>
      </c>
      <c r="AR824" s="138" t="s">
        <v>270</v>
      </c>
      <c r="AT824" s="138" t="s">
        <v>267</v>
      </c>
      <c r="AU824" s="138" t="s">
        <v>85</v>
      </c>
      <c r="AY824" s="17" t="s">
        <v>153</v>
      </c>
      <c r="BE824" s="139">
        <f>IF(N824="základní",J824,0)</f>
        <v>0</v>
      </c>
      <c r="BF824" s="139">
        <f>IF(N824="snížená",J824,0)</f>
        <v>0</v>
      </c>
      <c r="BG824" s="139">
        <f>IF(N824="zákl. přenesená",J824,0)</f>
        <v>0</v>
      </c>
      <c r="BH824" s="139">
        <f>IF(N824="sníž. přenesená",J824,0)</f>
        <v>0</v>
      </c>
      <c r="BI824" s="139">
        <f>IF(N824="nulová",J824,0)</f>
        <v>0</v>
      </c>
      <c r="BJ824" s="17" t="s">
        <v>85</v>
      </c>
      <c r="BK824" s="139">
        <f>ROUND(I824*H824,2)</f>
        <v>0</v>
      </c>
      <c r="BL824" s="17" t="s">
        <v>245</v>
      </c>
      <c r="BM824" s="138" t="s">
        <v>1432</v>
      </c>
    </row>
    <row r="825" spans="2:65" s="1" customFormat="1" ht="19.5">
      <c r="B825" s="32"/>
      <c r="D825" s="145" t="s">
        <v>1371</v>
      </c>
      <c r="F825" s="175" t="s">
        <v>1433</v>
      </c>
      <c r="I825" s="142"/>
      <c r="L825" s="32"/>
      <c r="M825" s="143"/>
      <c r="T825" s="53"/>
      <c r="AT825" s="17" t="s">
        <v>1371</v>
      </c>
      <c r="AU825" s="17" t="s">
        <v>85</v>
      </c>
    </row>
    <row r="826" spans="2:65" s="1" customFormat="1" ht="14.45" customHeight="1">
      <c r="B826" s="32"/>
      <c r="C826" s="127" t="s">
        <v>994</v>
      </c>
      <c r="D826" s="127" t="s">
        <v>155</v>
      </c>
      <c r="E826" s="128" t="s">
        <v>1434</v>
      </c>
      <c r="F826" s="129" t="s">
        <v>1435</v>
      </c>
      <c r="G826" s="130" t="s">
        <v>224</v>
      </c>
      <c r="H826" s="131">
        <v>36</v>
      </c>
      <c r="I826" s="132"/>
      <c r="J826" s="133">
        <f>ROUND(I826*H826,2)</f>
        <v>0</v>
      </c>
      <c r="K826" s="129" t="s">
        <v>159</v>
      </c>
      <c r="L826" s="32"/>
      <c r="M826" s="134" t="s">
        <v>19</v>
      </c>
      <c r="N826" s="135" t="s">
        <v>44</v>
      </c>
      <c r="P826" s="136">
        <f>O826*H826</f>
        <v>0</v>
      </c>
      <c r="Q826" s="136">
        <v>0</v>
      </c>
      <c r="R826" s="136">
        <f>Q826*H826</f>
        <v>0</v>
      </c>
      <c r="S826" s="136">
        <v>0</v>
      </c>
      <c r="T826" s="137">
        <f>S826*H826</f>
        <v>0</v>
      </c>
      <c r="AR826" s="138" t="s">
        <v>245</v>
      </c>
      <c r="AT826" s="138" t="s">
        <v>155</v>
      </c>
      <c r="AU826" s="138" t="s">
        <v>85</v>
      </c>
      <c r="AY826" s="17" t="s">
        <v>153</v>
      </c>
      <c r="BE826" s="139">
        <f>IF(N826="základní",J826,0)</f>
        <v>0</v>
      </c>
      <c r="BF826" s="139">
        <f>IF(N826="snížená",J826,0)</f>
        <v>0</v>
      </c>
      <c r="BG826" s="139">
        <f>IF(N826="zákl. přenesená",J826,0)</f>
        <v>0</v>
      </c>
      <c r="BH826" s="139">
        <f>IF(N826="sníž. přenesená",J826,0)</f>
        <v>0</v>
      </c>
      <c r="BI826" s="139">
        <f>IF(N826="nulová",J826,0)</f>
        <v>0</v>
      </c>
      <c r="BJ826" s="17" t="s">
        <v>85</v>
      </c>
      <c r="BK826" s="139">
        <f>ROUND(I826*H826,2)</f>
        <v>0</v>
      </c>
      <c r="BL826" s="17" t="s">
        <v>245</v>
      </c>
      <c r="BM826" s="138" t="s">
        <v>1436</v>
      </c>
    </row>
    <row r="827" spans="2:65" s="1" customFormat="1" hidden="1">
      <c r="B827" s="32"/>
      <c r="D827" s="140" t="s">
        <v>162</v>
      </c>
      <c r="F827" s="141" t="s">
        <v>1437</v>
      </c>
      <c r="I827" s="142"/>
      <c r="L827" s="32"/>
      <c r="M827" s="143"/>
      <c r="T827" s="53"/>
      <c r="AT827" s="17" t="s">
        <v>162</v>
      </c>
      <c r="AU827" s="17" t="s">
        <v>85</v>
      </c>
    </row>
    <row r="828" spans="2:65" s="1" customFormat="1" ht="14.45" customHeight="1">
      <c r="B828" s="32"/>
      <c r="C828" s="165" t="s">
        <v>1438</v>
      </c>
      <c r="D828" s="165" t="s">
        <v>267</v>
      </c>
      <c r="E828" s="166" t="s">
        <v>1439</v>
      </c>
      <c r="F828" s="167" t="s">
        <v>1440</v>
      </c>
      <c r="G828" s="168" t="s">
        <v>224</v>
      </c>
      <c r="H828" s="169">
        <v>36</v>
      </c>
      <c r="I828" s="170"/>
      <c r="J828" s="171">
        <f>ROUND(I828*H828,2)</f>
        <v>0</v>
      </c>
      <c r="K828" s="167" t="s">
        <v>159</v>
      </c>
      <c r="L828" s="172"/>
      <c r="M828" s="173" t="s">
        <v>19</v>
      </c>
      <c r="N828" s="174" t="s">
        <v>44</v>
      </c>
      <c r="P828" s="136">
        <f>O828*H828</f>
        <v>0</v>
      </c>
      <c r="Q828" s="136">
        <v>1.4999999999999999E-4</v>
      </c>
      <c r="R828" s="136">
        <f>Q828*H828</f>
        <v>5.3999999999999994E-3</v>
      </c>
      <c r="S828" s="136">
        <v>0</v>
      </c>
      <c r="T828" s="137">
        <f>S828*H828</f>
        <v>0</v>
      </c>
      <c r="AR828" s="138" t="s">
        <v>270</v>
      </c>
      <c r="AT828" s="138" t="s">
        <v>267</v>
      </c>
      <c r="AU828" s="138" t="s">
        <v>85</v>
      </c>
      <c r="AY828" s="17" t="s">
        <v>153</v>
      </c>
      <c r="BE828" s="139">
        <f>IF(N828="základní",J828,0)</f>
        <v>0</v>
      </c>
      <c r="BF828" s="139">
        <f>IF(N828="snížená",J828,0)</f>
        <v>0</v>
      </c>
      <c r="BG828" s="139">
        <f>IF(N828="zákl. přenesená",J828,0)</f>
        <v>0</v>
      </c>
      <c r="BH828" s="139">
        <f>IF(N828="sníž. přenesená",J828,0)</f>
        <v>0</v>
      </c>
      <c r="BI828" s="139">
        <f>IF(N828="nulová",J828,0)</f>
        <v>0</v>
      </c>
      <c r="BJ828" s="17" t="s">
        <v>85</v>
      </c>
      <c r="BK828" s="139">
        <f>ROUND(I828*H828,2)</f>
        <v>0</v>
      </c>
      <c r="BL828" s="17" t="s">
        <v>245</v>
      </c>
      <c r="BM828" s="138" t="s">
        <v>1441</v>
      </c>
    </row>
    <row r="829" spans="2:65" s="1" customFormat="1" ht="14.45" customHeight="1">
      <c r="B829" s="32"/>
      <c r="C829" s="127" t="s">
        <v>1442</v>
      </c>
      <c r="D829" s="127" t="s">
        <v>155</v>
      </c>
      <c r="E829" s="128" t="s">
        <v>1443</v>
      </c>
      <c r="F829" s="129" t="s">
        <v>1444</v>
      </c>
      <c r="G829" s="130" t="s">
        <v>224</v>
      </c>
      <c r="H829" s="131">
        <v>30</v>
      </c>
      <c r="I829" s="132"/>
      <c r="J829" s="133">
        <f>ROUND(I829*H829,2)</f>
        <v>0</v>
      </c>
      <c r="K829" s="129" t="s">
        <v>159</v>
      </c>
      <c r="L829" s="32"/>
      <c r="M829" s="134" t="s">
        <v>19</v>
      </c>
      <c r="N829" s="135" t="s">
        <v>44</v>
      </c>
      <c r="P829" s="136">
        <f>O829*H829</f>
        <v>0</v>
      </c>
      <c r="Q829" s="136">
        <v>0</v>
      </c>
      <c r="R829" s="136">
        <f>Q829*H829</f>
        <v>0</v>
      </c>
      <c r="S829" s="136">
        <v>0</v>
      </c>
      <c r="T829" s="137">
        <f>S829*H829</f>
        <v>0</v>
      </c>
      <c r="AR829" s="138" t="s">
        <v>245</v>
      </c>
      <c r="AT829" s="138" t="s">
        <v>155</v>
      </c>
      <c r="AU829" s="138" t="s">
        <v>85</v>
      </c>
      <c r="AY829" s="17" t="s">
        <v>153</v>
      </c>
      <c r="BE829" s="139">
        <f>IF(N829="základní",J829,0)</f>
        <v>0</v>
      </c>
      <c r="BF829" s="139">
        <f>IF(N829="snížená",J829,0)</f>
        <v>0</v>
      </c>
      <c r="BG829" s="139">
        <f>IF(N829="zákl. přenesená",J829,0)</f>
        <v>0</v>
      </c>
      <c r="BH829" s="139">
        <f>IF(N829="sníž. přenesená",J829,0)</f>
        <v>0</v>
      </c>
      <c r="BI829" s="139">
        <f>IF(N829="nulová",J829,0)</f>
        <v>0</v>
      </c>
      <c r="BJ829" s="17" t="s">
        <v>85</v>
      </c>
      <c r="BK829" s="139">
        <f>ROUND(I829*H829,2)</f>
        <v>0</v>
      </c>
      <c r="BL829" s="17" t="s">
        <v>245</v>
      </c>
      <c r="BM829" s="138" t="s">
        <v>1445</v>
      </c>
    </row>
    <row r="830" spans="2:65" s="1" customFormat="1" hidden="1">
      <c r="B830" s="32"/>
      <c r="D830" s="140" t="s">
        <v>162</v>
      </c>
      <c r="F830" s="141" t="s">
        <v>1446</v>
      </c>
      <c r="I830" s="142"/>
      <c r="L830" s="32"/>
      <c r="M830" s="143"/>
      <c r="T830" s="53"/>
      <c r="AT830" s="17" t="s">
        <v>162</v>
      </c>
      <c r="AU830" s="17" t="s">
        <v>85</v>
      </c>
    </row>
    <row r="831" spans="2:65" s="1" customFormat="1" ht="14.45" customHeight="1">
      <c r="B831" s="32"/>
      <c r="C831" s="165" t="s">
        <v>1447</v>
      </c>
      <c r="D831" s="165" t="s">
        <v>267</v>
      </c>
      <c r="E831" s="166" t="s">
        <v>1448</v>
      </c>
      <c r="F831" s="167" t="s">
        <v>1449</v>
      </c>
      <c r="G831" s="168" t="s">
        <v>224</v>
      </c>
      <c r="H831" s="169">
        <v>30</v>
      </c>
      <c r="I831" s="170"/>
      <c r="J831" s="171">
        <f>ROUND(I831*H831,2)</f>
        <v>0</v>
      </c>
      <c r="K831" s="167" t="s">
        <v>159</v>
      </c>
      <c r="L831" s="172"/>
      <c r="M831" s="173" t="s">
        <v>19</v>
      </c>
      <c r="N831" s="174" t="s">
        <v>44</v>
      </c>
      <c r="P831" s="136">
        <f>O831*H831</f>
        <v>0</v>
      </c>
      <c r="Q831" s="136">
        <v>1.1999999999999999E-3</v>
      </c>
      <c r="R831" s="136">
        <f>Q831*H831</f>
        <v>3.5999999999999997E-2</v>
      </c>
      <c r="S831" s="136">
        <v>0</v>
      </c>
      <c r="T831" s="137">
        <f>S831*H831</f>
        <v>0</v>
      </c>
      <c r="AR831" s="138" t="s">
        <v>270</v>
      </c>
      <c r="AT831" s="138" t="s">
        <v>267</v>
      </c>
      <c r="AU831" s="138" t="s">
        <v>85</v>
      </c>
      <c r="AY831" s="17" t="s">
        <v>153</v>
      </c>
      <c r="BE831" s="139">
        <f>IF(N831="základní",J831,0)</f>
        <v>0</v>
      </c>
      <c r="BF831" s="139">
        <f>IF(N831="snížená",J831,0)</f>
        <v>0</v>
      </c>
      <c r="BG831" s="139">
        <f>IF(N831="zákl. přenesená",J831,0)</f>
        <v>0</v>
      </c>
      <c r="BH831" s="139">
        <f>IF(N831="sníž. přenesená",J831,0)</f>
        <v>0</v>
      </c>
      <c r="BI831" s="139">
        <f>IF(N831="nulová",J831,0)</f>
        <v>0</v>
      </c>
      <c r="BJ831" s="17" t="s">
        <v>85</v>
      </c>
      <c r="BK831" s="139">
        <f>ROUND(I831*H831,2)</f>
        <v>0</v>
      </c>
      <c r="BL831" s="17" t="s">
        <v>245</v>
      </c>
      <c r="BM831" s="138" t="s">
        <v>1450</v>
      </c>
    </row>
    <row r="832" spans="2:65" s="1" customFormat="1" ht="14.45" customHeight="1">
      <c r="B832" s="32"/>
      <c r="C832" s="127" t="s">
        <v>1026</v>
      </c>
      <c r="D832" s="127" t="s">
        <v>155</v>
      </c>
      <c r="E832" s="128" t="s">
        <v>1451</v>
      </c>
      <c r="F832" s="129" t="s">
        <v>1452</v>
      </c>
      <c r="G832" s="130" t="s">
        <v>224</v>
      </c>
      <c r="H832" s="131">
        <v>8</v>
      </c>
      <c r="I832" s="132"/>
      <c r="J832" s="133">
        <f>ROUND(I832*H832,2)</f>
        <v>0</v>
      </c>
      <c r="K832" s="129" t="s">
        <v>159</v>
      </c>
      <c r="L832" s="32"/>
      <c r="M832" s="134" t="s">
        <v>19</v>
      </c>
      <c r="N832" s="135" t="s">
        <v>44</v>
      </c>
      <c r="P832" s="136">
        <f>O832*H832</f>
        <v>0</v>
      </c>
      <c r="Q832" s="136">
        <v>0</v>
      </c>
      <c r="R832" s="136">
        <f>Q832*H832</f>
        <v>0</v>
      </c>
      <c r="S832" s="136">
        <v>0</v>
      </c>
      <c r="T832" s="137">
        <f>S832*H832</f>
        <v>0</v>
      </c>
      <c r="AR832" s="138" t="s">
        <v>245</v>
      </c>
      <c r="AT832" s="138" t="s">
        <v>155</v>
      </c>
      <c r="AU832" s="138" t="s">
        <v>85</v>
      </c>
      <c r="AY832" s="17" t="s">
        <v>153</v>
      </c>
      <c r="BE832" s="139">
        <f>IF(N832="základní",J832,0)</f>
        <v>0</v>
      </c>
      <c r="BF832" s="139">
        <f>IF(N832="snížená",J832,0)</f>
        <v>0</v>
      </c>
      <c r="BG832" s="139">
        <f>IF(N832="zákl. přenesená",J832,0)</f>
        <v>0</v>
      </c>
      <c r="BH832" s="139">
        <f>IF(N832="sníž. přenesená",J832,0)</f>
        <v>0</v>
      </c>
      <c r="BI832" s="139">
        <f>IF(N832="nulová",J832,0)</f>
        <v>0</v>
      </c>
      <c r="BJ832" s="17" t="s">
        <v>85</v>
      </c>
      <c r="BK832" s="139">
        <f>ROUND(I832*H832,2)</f>
        <v>0</v>
      </c>
      <c r="BL832" s="17" t="s">
        <v>245</v>
      </c>
      <c r="BM832" s="138" t="s">
        <v>1453</v>
      </c>
    </row>
    <row r="833" spans="2:65" s="1" customFormat="1" hidden="1">
      <c r="B833" s="32"/>
      <c r="D833" s="140" t="s">
        <v>162</v>
      </c>
      <c r="F833" s="141" t="s">
        <v>1454</v>
      </c>
      <c r="I833" s="142"/>
      <c r="L833" s="32"/>
      <c r="M833" s="143"/>
      <c r="T833" s="53"/>
      <c r="AT833" s="17" t="s">
        <v>162</v>
      </c>
      <c r="AU833" s="17" t="s">
        <v>85</v>
      </c>
    </row>
    <row r="834" spans="2:65" s="1" customFormat="1" ht="14.45" customHeight="1">
      <c r="B834" s="32"/>
      <c r="C834" s="165" t="s">
        <v>1455</v>
      </c>
      <c r="D834" s="165" t="s">
        <v>267</v>
      </c>
      <c r="E834" s="166" t="s">
        <v>1456</v>
      </c>
      <c r="F834" s="167" t="s">
        <v>1457</v>
      </c>
      <c r="G834" s="168" t="s">
        <v>224</v>
      </c>
      <c r="H834" s="169">
        <v>1</v>
      </c>
      <c r="I834" s="170"/>
      <c r="J834" s="171">
        <f>ROUND(I834*H834,2)</f>
        <v>0</v>
      </c>
      <c r="K834" s="167" t="s">
        <v>159</v>
      </c>
      <c r="L834" s="172"/>
      <c r="M834" s="173" t="s">
        <v>19</v>
      </c>
      <c r="N834" s="174" t="s">
        <v>44</v>
      </c>
      <c r="P834" s="136">
        <f>O834*H834</f>
        <v>0</v>
      </c>
      <c r="Q834" s="136">
        <v>1.4E-3</v>
      </c>
      <c r="R834" s="136">
        <f>Q834*H834</f>
        <v>1.4E-3</v>
      </c>
      <c r="S834" s="136">
        <v>0</v>
      </c>
      <c r="T834" s="137">
        <f>S834*H834</f>
        <v>0</v>
      </c>
      <c r="AR834" s="138" t="s">
        <v>270</v>
      </c>
      <c r="AT834" s="138" t="s">
        <v>267</v>
      </c>
      <c r="AU834" s="138" t="s">
        <v>85</v>
      </c>
      <c r="AY834" s="17" t="s">
        <v>153</v>
      </c>
      <c r="BE834" s="139">
        <f>IF(N834="základní",J834,0)</f>
        <v>0</v>
      </c>
      <c r="BF834" s="139">
        <f>IF(N834="snížená",J834,0)</f>
        <v>0</v>
      </c>
      <c r="BG834" s="139">
        <f>IF(N834="zákl. přenesená",J834,0)</f>
        <v>0</v>
      </c>
      <c r="BH834" s="139">
        <f>IF(N834="sníž. přenesená",J834,0)</f>
        <v>0</v>
      </c>
      <c r="BI834" s="139">
        <f>IF(N834="nulová",J834,0)</f>
        <v>0</v>
      </c>
      <c r="BJ834" s="17" t="s">
        <v>85</v>
      </c>
      <c r="BK834" s="139">
        <f>ROUND(I834*H834,2)</f>
        <v>0</v>
      </c>
      <c r="BL834" s="17" t="s">
        <v>245</v>
      </c>
      <c r="BM834" s="138" t="s">
        <v>1458</v>
      </c>
    </row>
    <row r="835" spans="2:65" s="1" customFormat="1" ht="14.45" customHeight="1">
      <c r="B835" s="32"/>
      <c r="C835" s="165" t="s">
        <v>1459</v>
      </c>
      <c r="D835" s="165" t="s">
        <v>267</v>
      </c>
      <c r="E835" s="166" t="s">
        <v>1460</v>
      </c>
      <c r="F835" s="167" t="s">
        <v>1461</v>
      </c>
      <c r="G835" s="168" t="s">
        <v>224</v>
      </c>
      <c r="H835" s="169">
        <v>7</v>
      </c>
      <c r="I835" s="170"/>
      <c r="J835" s="171">
        <f>ROUND(I835*H835,2)</f>
        <v>0</v>
      </c>
      <c r="K835" s="167" t="s">
        <v>159</v>
      </c>
      <c r="L835" s="172"/>
      <c r="M835" s="173" t="s">
        <v>19</v>
      </c>
      <c r="N835" s="174" t="s">
        <v>44</v>
      </c>
      <c r="P835" s="136">
        <f>O835*H835</f>
        <v>0</v>
      </c>
      <c r="Q835" s="136">
        <v>2.0999999999999999E-3</v>
      </c>
      <c r="R835" s="136">
        <f>Q835*H835</f>
        <v>1.47E-2</v>
      </c>
      <c r="S835" s="136">
        <v>0</v>
      </c>
      <c r="T835" s="137">
        <f>S835*H835</f>
        <v>0</v>
      </c>
      <c r="AR835" s="138" t="s">
        <v>270</v>
      </c>
      <c r="AT835" s="138" t="s">
        <v>267</v>
      </c>
      <c r="AU835" s="138" t="s">
        <v>85</v>
      </c>
      <c r="AY835" s="17" t="s">
        <v>153</v>
      </c>
      <c r="BE835" s="139">
        <f>IF(N835="základní",J835,0)</f>
        <v>0</v>
      </c>
      <c r="BF835" s="139">
        <f>IF(N835="snížená",J835,0)</f>
        <v>0</v>
      </c>
      <c r="BG835" s="139">
        <f>IF(N835="zákl. přenesená",J835,0)</f>
        <v>0</v>
      </c>
      <c r="BH835" s="139">
        <f>IF(N835="sníž. přenesená",J835,0)</f>
        <v>0</v>
      </c>
      <c r="BI835" s="139">
        <f>IF(N835="nulová",J835,0)</f>
        <v>0</v>
      </c>
      <c r="BJ835" s="17" t="s">
        <v>85</v>
      </c>
      <c r="BK835" s="139">
        <f>ROUND(I835*H835,2)</f>
        <v>0</v>
      </c>
      <c r="BL835" s="17" t="s">
        <v>245</v>
      </c>
      <c r="BM835" s="138" t="s">
        <v>1462</v>
      </c>
    </row>
    <row r="836" spans="2:65" s="1" customFormat="1" ht="14.45" customHeight="1">
      <c r="B836" s="32"/>
      <c r="C836" s="127" t="s">
        <v>1463</v>
      </c>
      <c r="D836" s="127" t="s">
        <v>155</v>
      </c>
      <c r="E836" s="128" t="s">
        <v>1464</v>
      </c>
      <c r="F836" s="129" t="s">
        <v>1465</v>
      </c>
      <c r="G836" s="130" t="s">
        <v>224</v>
      </c>
      <c r="H836" s="131">
        <v>2</v>
      </c>
      <c r="I836" s="132"/>
      <c r="J836" s="133">
        <f>ROUND(I836*H836,2)</f>
        <v>0</v>
      </c>
      <c r="K836" s="129" t="s">
        <v>159</v>
      </c>
      <c r="L836" s="32"/>
      <c r="M836" s="134" t="s">
        <v>19</v>
      </c>
      <c r="N836" s="135" t="s">
        <v>44</v>
      </c>
      <c r="P836" s="136">
        <f>O836*H836</f>
        <v>0</v>
      </c>
      <c r="Q836" s="136">
        <v>0</v>
      </c>
      <c r="R836" s="136">
        <f>Q836*H836</f>
        <v>0</v>
      </c>
      <c r="S836" s="136">
        <v>0</v>
      </c>
      <c r="T836" s="137">
        <f>S836*H836</f>
        <v>0</v>
      </c>
      <c r="AR836" s="138" t="s">
        <v>245</v>
      </c>
      <c r="AT836" s="138" t="s">
        <v>155</v>
      </c>
      <c r="AU836" s="138" t="s">
        <v>85</v>
      </c>
      <c r="AY836" s="17" t="s">
        <v>153</v>
      </c>
      <c r="BE836" s="139">
        <f>IF(N836="základní",J836,0)</f>
        <v>0</v>
      </c>
      <c r="BF836" s="139">
        <f>IF(N836="snížená",J836,0)</f>
        <v>0</v>
      </c>
      <c r="BG836" s="139">
        <f>IF(N836="zákl. přenesená",J836,0)</f>
        <v>0</v>
      </c>
      <c r="BH836" s="139">
        <f>IF(N836="sníž. přenesená",J836,0)</f>
        <v>0</v>
      </c>
      <c r="BI836" s="139">
        <f>IF(N836="nulová",J836,0)</f>
        <v>0</v>
      </c>
      <c r="BJ836" s="17" t="s">
        <v>85</v>
      </c>
      <c r="BK836" s="139">
        <f>ROUND(I836*H836,2)</f>
        <v>0</v>
      </c>
      <c r="BL836" s="17" t="s">
        <v>245</v>
      </c>
      <c r="BM836" s="138" t="s">
        <v>1466</v>
      </c>
    </row>
    <row r="837" spans="2:65" s="1" customFormat="1" hidden="1">
      <c r="B837" s="32"/>
      <c r="D837" s="140" t="s">
        <v>162</v>
      </c>
      <c r="F837" s="141" t="s">
        <v>1467</v>
      </c>
      <c r="I837" s="142"/>
      <c r="L837" s="32"/>
      <c r="M837" s="143"/>
      <c r="T837" s="53"/>
      <c r="AT837" s="17" t="s">
        <v>162</v>
      </c>
      <c r="AU837" s="17" t="s">
        <v>85</v>
      </c>
    </row>
    <row r="838" spans="2:65" s="1" customFormat="1" ht="14.45" customHeight="1">
      <c r="B838" s="32"/>
      <c r="C838" s="165" t="s">
        <v>1036</v>
      </c>
      <c r="D838" s="165" t="s">
        <v>267</v>
      </c>
      <c r="E838" s="166" t="s">
        <v>1468</v>
      </c>
      <c r="F838" s="167" t="s">
        <v>1469</v>
      </c>
      <c r="G838" s="168" t="s">
        <v>224</v>
      </c>
      <c r="H838" s="169">
        <v>2</v>
      </c>
      <c r="I838" s="170"/>
      <c r="J838" s="171">
        <f>ROUND(I838*H838,2)</f>
        <v>0</v>
      </c>
      <c r="K838" s="167" t="s">
        <v>19</v>
      </c>
      <c r="L838" s="172"/>
      <c r="M838" s="173" t="s">
        <v>19</v>
      </c>
      <c r="N838" s="174" t="s">
        <v>44</v>
      </c>
      <c r="P838" s="136">
        <f>O838*H838</f>
        <v>0</v>
      </c>
      <c r="Q838" s="136">
        <v>0</v>
      </c>
      <c r="R838" s="136">
        <f>Q838*H838</f>
        <v>0</v>
      </c>
      <c r="S838" s="136">
        <v>0</v>
      </c>
      <c r="T838" s="137">
        <f>S838*H838</f>
        <v>0</v>
      </c>
      <c r="AR838" s="138" t="s">
        <v>270</v>
      </c>
      <c r="AT838" s="138" t="s">
        <v>267</v>
      </c>
      <c r="AU838" s="138" t="s">
        <v>85</v>
      </c>
      <c r="AY838" s="17" t="s">
        <v>153</v>
      </c>
      <c r="BE838" s="139">
        <f>IF(N838="základní",J838,0)</f>
        <v>0</v>
      </c>
      <c r="BF838" s="139">
        <f>IF(N838="snížená",J838,0)</f>
        <v>0</v>
      </c>
      <c r="BG838" s="139">
        <f>IF(N838="zákl. přenesená",J838,0)</f>
        <v>0</v>
      </c>
      <c r="BH838" s="139">
        <f>IF(N838="sníž. přenesená",J838,0)</f>
        <v>0</v>
      </c>
      <c r="BI838" s="139">
        <f>IF(N838="nulová",J838,0)</f>
        <v>0</v>
      </c>
      <c r="BJ838" s="17" t="s">
        <v>85</v>
      </c>
      <c r="BK838" s="139">
        <f>ROUND(I838*H838,2)</f>
        <v>0</v>
      </c>
      <c r="BL838" s="17" t="s">
        <v>245</v>
      </c>
      <c r="BM838" s="138" t="s">
        <v>1470</v>
      </c>
    </row>
    <row r="839" spans="2:65" s="1" customFormat="1" ht="22.15" customHeight="1">
      <c r="B839" s="32"/>
      <c r="C839" s="127" t="s">
        <v>1471</v>
      </c>
      <c r="D839" s="127" t="s">
        <v>155</v>
      </c>
      <c r="E839" s="128" t="s">
        <v>1472</v>
      </c>
      <c r="F839" s="129" t="s">
        <v>1473</v>
      </c>
      <c r="G839" s="130" t="s">
        <v>224</v>
      </c>
      <c r="H839" s="131">
        <v>8</v>
      </c>
      <c r="I839" s="132"/>
      <c r="J839" s="133">
        <f>ROUND(I839*H839,2)</f>
        <v>0</v>
      </c>
      <c r="K839" s="129" t="s">
        <v>159</v>
      </c>
      <c r="L839" s="32"/>
      <c r="M839" s="134" t="s">
        <v>19</v>
      </c>
      <c r="N839" s="135" t="s">
        <v>44</v>
      </c>
      <c r="P839" s="136">
        <f>O839*H839</f>
        <v>0</v>
      </c>
      <c r="Q839" s="136">
        <v>2.5999999999999998E-4</v>
      </c>
      <c r="R839" s="136">
        <f>Q839*H839</f>
        <v>2.0799999999999998E-3</v>
      </c>
      <c r="S839" s="136">
        <v>0</v>
      </c>
      <c r="T839" s="137">
        <f>S839*H839</f>
        <v>0</v>
      </c>
      <c r="AR839" s="138" t="s">
        <v>245</v>
      </c>
      <c r="AT839" s="138" t="s">
        <v>155</v>
      </c>
      <c r="AU839" s="138" t="s">
        <v>85</v>
      </c>
      <c r="AY839" s="17" t="s">
        <v>153</v>
      </c>
      <c r="BE839" s="139">
        <f>IF(N839="základní",J839,0)</f>
        <v>0</v>
      </c>
      <c r="BF839" s="139">
        <f>IF(N839="snížená",J839,0)</f>
        <v>0</v>
      </c>
      <c r="BG839" s="139">
        <f>IF(N839="zákl. přenesená",J839,0)</f>
        <v>0</v>
      </c>
      <c r="BH839" s="139">
        <f>IF(N839="sníž. přenesená",J839,0)</f>
        <v>0</v>
      </c>
      <c r="BI839" s="139">
        <f>IF(N839="nulová",J839,0)</f>
        <v>0</v>
      </c>
      <c r="BJ839" s="17" t="s">
        <v>85</v>
      </c>
      <c r="BK839" s="139">
        <f>ROUND(I839*H839,2)</f>
        <v>0</v>
      </c>
      <c r="BL839" s="17" t="s">
        <v>245</v>
      </c>
      <c r="BM839" s="138" t="s">
        <v>1474</v>
      </c>
    </row>
    <row r="840" spans="2:65" s="1" customFormat="1" hidden="1">
      <c r="B840" s="32"/>
      <c r="D840" s="140" t="s">
        <v>162</v>
      </c>
      <c r="F840" s="141" t="s">
        <v>1475</v>
      </c>
      <c r="I840" s="142"/>
      <c r="L840" s="32"/>
      <c r="M840" s="143"/>
      <c r="T840" s="53"/>
      <c r="AT840" s="17" t="s">
        <v>162</v>
      </c>
      <c r="AU840" s="17" t="s">
        <v>85</v>
      </c>
    </row>
    <row r="841" spans="2:65" s="1" customFormat="1" ht="14.45" customHeight="1">
      <c r="B841" s="32"/>
      <c r="C841" s="165" t="s">
        <v>1476</v>
      </c>
      <c r="D841" s="165" t="s">
        <v>267</v>
      </c>
      <c r="E841" s="166" t="s">
        <v>1477</v>
      </c>
      <c r="F841" s="167" t="s">
        <v>1478</v>
      </c>
      <c r="G841" s="168" t="s">
        <v>224</v>
      </c>
      <c r="H841" s="169">
        <v>8</v>
      </c>
      <c r="I841" s="170"/>
      <c r="J841" s="171">
        <f t="shared" ref="J841:J847" si="10">ROUND(I841*H841,2)</f>
        <v>0</v>
      </c>
      <c r="K841" s="167" t="s">
        <v>159</v>
      </c>
      <c r="L841" s="172"/>
      <c r="M841" s="173" t="s">
        <v>19</v>
      </c>
      <c r="N841" s="174" t="s">
        <v>44</v>
      </c>
      <c r="P841" s="136">
        <f t="shared" ref="P841:P847" si="11">O841*H841</f>
        <v>0</v>
      </c>
      <c r="Q841" s="136">
        <v>3.5499999999999997E-2</v>
      </c>
      <c r="R841" s="136">
        <f t="shared" ref="R841:R847" si="12">Q841*H841</f>
        <v>0.28399999999999997</v>
      </c>
      <c r="S841" s="136">
        <v>0</v>
      </c>
      <c r="T841" s="137">
        <f t="shared" ref="T841:T847" si="13">S841*H841</f>
        <v>0</v>
      </c>
      <c r="AR841" s="138" t="s">
        <v>270</v>
      </c>
      <c r="AT841" s="138" t="s">
        <v>267</v>
      </c>
      <c r="AU841" s="138" t="s">
        <v>85</v>
      </c>
      <c r="AY841" s="17" t="s">
        <v>153</v>
      </c>
      <c r="BE841" s="139">
        <f t="shared" ref="BE841:BE847" si="14">IF(N841="základní",J841,0)</f>
        <v>0</v>
      </c>
      <c r="BF841" s="139">
        <f t="shared" ref="BF841:BF847" si="15">IF(N841="snížená",J841,0)</f>
        <v>0</v>
      </c>
      <c r="BG841" s="139">
        <f t="shared" ref="BG841:BG847" si="16">IF(N841="zákl. přenesená",J841,0)</f>
        <v>0</v>
      </c>
      <c r="BH841" s="139">
        <f t="shared" ref="BH841:BH847" si="17">IF(N841="sníž. přenesená",J841,0)</f>
        <v>0</v>
      </c>
      <c r="BI841" s="139">
        <f t="shared" ref="BI841:BI847" si="18">IF(N841="nulová",J841,0)</f>
        <v>0</v>
      </c>
      <c r="BJ841" s="17" t="s">
        <v>85</v>
      </c>
      <c r="BK841" s="139">
        <f t="shared" ref="BK841:BK847" si="19">ROUND(I841*H841,2)</f>
        <v>0</v>
      </c>
      <c r="BL841" s="17" t="s">
        <v>245</v>
      </c>
      <c r="BM841" s="138" t="s">
        <v>1479</v>
      </c>
    </row>
    <row r="842" spans="2:65" s="1" customFormat="1" ht="14.45" customHeight="1">
      <c r="B842" s="32"/>
      <c r="C842" s="165" t="s">
        <v>1480</v>
      </c>
      <c r="D842" s="165" t="s">
        <v>267</v>
      </c>
      <c r="E842" s="166" t="s">
        <v>1481</v>
      </c>
      <c r="F842" s="167" t="s">
        <v>1482</v>
      </c>
      <c r="G842" s="168" t="s">
        <v>224</v>
      </c>
      <c r="H842" s="169">
        <v>8</v>
      </c>
      <c r="I842" s="170"/>
      <c r="J842" s="171">
        <f t="shared" si="10"/>
        <v>0</v>
      </c>
      <c r="K842" s="167" t="s">
        <v>159</v>
      </c>
      <c r="L842" s="172"/>
      <c r="M842" s="173" t="s">
        <v>19</v>
      </c>
      <c r="N842" s="174" t="s">
        <v>44</v>
      </c>
      <c r="P842" s="136">
        <f t="shared" si="11"/>
        <v>0</v>
      </c>
      <c r="Q842" s="136">
        <v>3.8E-3</v>
      </c>
      <c r="R842" s="136">
        <f t="shared" si="12"/>
        <v>3.04E-2</v>
      </c>
      <c r="S842" s="136">
        <v>0</v>
      </c>
      <c r="T842" s="137">
        <f t="shared" si="13"/>
        <v>0</v>
      </c>
      <c r="AR842" s="138" t="s">
        <v>270</v>
      </c>
      <c r="AT842" s="138" t="s">
        <v>267</v>
      </c>
      <c r="AU842" s="138" t="s">
        <v>85</v>
      </c>
      <c r="AY842" s="17" t="s">
        <v>153</v>
      </c>
      <c r="BE842" s="139">
        <f t="shared" si="14"/>
        <v>0</v>
      </c>
      <c r="BF842" s="139">
        <f t="shared" si="15"/>
        <v>0</v>
      </c>
      <c r="BG842" s="139">
        <f t="shared" si="16"/>
        <v>0</v>
      </c>
      <c r="BH842" s="139">
        <f t="shared" si="17"/>
        <v>0</v>
      </c>
      <c r="BI842" s="139">
        <f t="shared" si="18"/>
        <v>0</v>
      </c>
      <c r="BJ842" s="17" t="s">
        <v>85</v>
      </c>
      <c r="BK842" s="139">
        <f t="shared" si="19"/>
        <v>0</v>
      </c>
      <c r="BL842" s="17" t="s">
        <v>245</v>
      </c>
      <c r="BM842" s="138" t="s">
        <v>1483</v>
      </c>
    </row>
    <row r="843" spans="2:65" s="1" customFormat="1" ht="14.45" customHeight="1">
      <c r="B843" s="32"/>
      <c r="C843" s="165" t="s">
        <v>1047</v>
      </c>
      <c r="D843" s="165" t="s">
        <v>267</v>
      </c>
      <c r="E843" s="166" t="s">
        <v>1484</v>
      </c>
      <c r="F843" s="167" t="s">
        <v>1485</v>
      </c>
      <c r="G843" s="168" t="s">
        <v>224</v>
      </c>
      <c r="H843" s="169">
        <v>8</v>
      </c>
      <c r="I843" s="170"/>
      <c r="J843" s="171">
        <f t="shared" si="10"/>
        <v>0</v>
      </c>
      <c r="K843" s="167" t="s">
        <v>159</v>
      </c>
      <c r="L843" s="172"/>
      <c r="M843" s="173" t="s">
        <v>19</v>
      </c>
      <c r="N843" s="174" t="s">
        <v>44</v>
      </c>
      <c r="P843" s="136">
        <f t="shared" si="11"/>
        <v>0</v>
      </c>
      <c r="Q843" s="136">
        <v>8.1999999999999998E-4</v>
      </c>
      <c r="R843" s="136">
        <f t="shared" si="12"/>
        <v>6.5599999999999999E-3</v>
      </c>
      <c r="S843" s="136">
        <v>0</v>
      </c>
      <c r="T843" s="137">
        <f t="shared" si="13"/>
        <v>0</v>
      </c>
      <c r="AR843" s="138" t="s">
        <v>270</v>
      </c>
      <c r="AT843" s="138" t="s">
        <v>267</v>
      </c>
      <c r="AU843" s="138" t="s">
        <v>85</v>
      </c>
      <c r="AY843" s="17" t="s">
        <v>153</v>
      </c>
      <c r="BE843" s="139">
        <f t="shared" si="14"/>
        <v>0</v>
      </c>
      <c r="BF843" s="139">
        <f t="shared" si="15"/>
        <v>0</v>
      </c>
      <c r="BG843" s="139">
        <f t="shared" si="16"/>
        <v>0</v>
      </c>
      <c r="BH843" s="139">
        <f t="shared" si="17"/>
        <v>0</v>
      </c>
      <c r="BI843" s="139">
        <f t="shared" si="18"/>
        <v>0</v>
      </c>
      <c r="BJ843" s="17" t="s">
        <v>85</v>
      </c>
      <c r="BK843" s="139">
        <f t="shared" si="19"/>
        <v>0</v>
      </c>
      <c r="BL843" s="17" t="s">
        <v>245</v>
      </c>
      <c r="BM843" s="138" t="s">
        <v>1486</v>
      </c>
    </row>
    <row r="844" spans="2:65" s="1" customFormat="1" ht="14.45" customHeight="1">
      <c r="B844" s="32"/>
      <c r="C844" s="165" t="s">
        <v>1487</v>
      </c>
      <c r="D844" s="165" t="s">
        <v>267</v>
      </c>
      <c r="E844" s="166" t="s">
        <v>1488</v>
      </c>
      <c r="F844" s="167" t="s">
        <v>1489</v>
      </c>
      <c r="G844" s="168" t="s">
        <v>224</v>
      </c>
      <c r="H844" s="169">
        <v>8</v>
      </c>
      <c r="I844" s="170"/>
      <c r="J844" s="171">
        <f t="shared" si="10"/>
        <v>0</v>
      </c>
      <c r="K844" s="167" t="s">
        <v>159</v>
      </c>
      <c r="L844" s="172"/>
      <c r="M844" s="173" t="s">
        <v>19</v>
      </c>
      <c r="N844" s="174" t="s">
        <v>44</v>
      </c>
      <c r="P844" s="136">
        <f t="shared" si="11"/>
        <v>0</v>
      </c>
      <c r="Q844" s="136">
        <v>1E-3</v>
      </c>
      <c r="R844" s="136">
        <f t="shared" si="12"/>
        <v>8.0000000000000002E-3</v>
      </c>
      <c r="S844" s="136">
        <v>0</v>
      </c>
      <c r="T844" s="137">
        <f t="shared" si="13"/>
        <v>0</v>
      </c>
      <c r="AR844" s="138" t="s">
        <v>270</v>
      </c>
      <c r="AT844" s="138" t="s">
        <v>267</v>
      </c>
      <c r="AU844" s="138" t="s">
        <v>85</v>
      </c>
      <c r="AY844" s="17" t="s">
        <v>153</v>
      </c>
      <c r="BE844" s="139">
        <f t="shared" si="14"/>
        <v>0</v>
      </c>
      <c r="BF844" s="139">
        <f t="shared" si="15"/>
        <v>0</v>
      </c>
      <c r="BG844" s="139">
        <f t="shared" si="16"/>
        <v>0</v>
      </c>
      <c r="BH844" s="139">
        <f t="shared" si="17"/>
        <v>0</v>
      </c>
      <c r="BI844" s="139">
        <f t="shared" si="18"/>
        <v>0</v>
      </c>
      <c r="BJ844" s="17" t="s">
        <v>85</v>
      </c>
      <c r="BK844" s="139">
        <f t="shared" si="19"/>
        <v>0</v>
      </c>
      <c r="BL844" s="17" t="s">
        <v>245</v>
      </c>
      <c r="BM844" s="138" t="s">
        <v>1490</v>
      </c>
    </row>
    <row r="845" spans="2:65" s="1" customFormat="1" ht="14.45" customHeight="1">
      <c r="B845" s="32"/>
      <c r="C845" s="165" t="s">
        <v>1052</v>
      </c>
      <c r="D845" s="165" t="s">
        <v>267</v>
      </c>
      <c r="E845" s="166" t="s">
        <v>1491</v>
      </c>
      <c r="F845" s="167" t="s">
        <v>1492</v>
      </c>
      <c r="G845" s="168" t="s">
        <v>224</v>
      </c>
      <c r="H845" s="169">
        <v>8</v>
      </c>
      <c r="I845" s="170"/>
      <c r="J845" s="171">
        <f t="shared" si="10"/>
        <v>0</v>
      </c>
      <c r="K845" s="167" t="s">
        <v>159</v>
      </c>
      <c r="L845" s="172"/>
      <c r="M845" s="173" t="s">
        <v>19</v>
      </c>
      <c r="N845" s="174" t="s">
        <v>44</v>
      </c>
      <c r="P845" s="136">
        <f t="shared" si="11"/>
        <v>0</v>
      </c>
      <c r="Q845" s="136">
        <v>7.2999999999999996E-4</v>
      </c>
      <c r="R845" s="136">
        <f t="shared" si="12"/>
        <v>5.8399999999999997E-3</v>
      </c>
      <c r="S845" s="136">
        <v>0</v>
      </c>
      <c r="T845" s="137">
        <f t="shared" si="13"/>
        <v>0</v>
      </c>
      <c r="AR845" s="138" t="s">
        <v>270</v>
      </c>
      <c r="AT845" s="138" t="s">
        <v>267</v>
      </c>
      <c r="AU845" s="138" t="s">
        <v>85</v>
      </c>
      <c r="AY845" s="17" t="s">
        <v>153</v>
      </c>
      <c r="BE845" s="139">
        <f t="shared" si="14"/>
        <v>0</v>
      </c>
      <c r="BF845" s="139">
        <f t="shared" si="15"/>
        <v>0</v>
      </c>
      <c r="BG845" s="139">
        <f t="shared" si="16"/>
        <v>0</v>
      </c>
      <c r="BH845" s="139">
        <f t="shared" si="17"/>
        <v>0</v>
      </c>
      <c r="BI845" s="139">
        <f t="shared" si="18"/>
        <v>0</v>
      </c>
      <c r="BJ845" s="17" t="s">
        <v>85</v>
      </c>
      <c r="BK845" s="139">
        <f t="shared" si="19"/>
        <v>0</v>
      </c>
      <c r="BL845" s="17" t="s">
        <v>245</v>
      </c>
      <c r="BM845" s="138" t="s">
        <v>1493</v>
      </c>
    </row>
    <row r="846" spans="2:65" s="1" customFormat="1" ht="14.45" customHeight="1">
      <c r="B846" s="32"/>
      <c r="C846" s="165" t="s">
        <v>1494</v>
      </c>
      <c r="D846" s="165" t="s">
        <v>267</v>
      </c>
      <c r="E846" s="166" t="s">
        <v>1495</v>
      </c>
      <c r="F846" s="167" t="s">
        <v>1496</v>
      </c>
      <c r="G846" s="168" t="s">
        <v>224</v>
      </c>
      <c r="H846" s="169">
        <v>8</v>
      </c>
      <c r="I846" s="170"/>
      <c r="J846" s="171">
        <f t="shared" si="10"/>
        <v>0</v>
      </c>
      <c r="K846" s="167" t="s">
        <v>159</v>
      </c>
      <c r="L846" s="172"/>
      <c r="M846" s="173" t="s">
        <v>19</v>
      </c>
      <c r="N846" s="174" t="s">
        <v>44</v>
      </c>
      <c r="P846" s="136">
        <f t="shared" si="11"/>
        <v>0</v>
      </c>
      <c r="Q846" s="136">
        <v>5.1999999999999995E-4</v>
      </c>
      <c r="R846" s="136">
        <f t="shared" si="12"/>
        <v>4.1599999999999996E-3</v>
      </c>
      <c r="S846" s="136">
        <v>0</v>
      </c>
      <c r="T846" s="137">
        <f t="shared" si="13"/>
        <v>0</v>
      </c>
      <c r="AR846" s="138" t="s">
        <v>270</v>
      </c>
      <c r="AT846" s="138" t="s">
        <v>267</v>
      </c>
      <c r="AU846" s="138" t="s">
        <v>85</v>
      </c>
      <c r="AY846" s="17" t="s">
        <v>153</v>
      </c>
      <c r="BE846" s="139">
        <f t="shared" si="14"/>
        <v>0</v>
      </c>
      <c r="BF846" s="139">
        <f t="shared" si="15"/>
        <v>0</v>
      </c>
      <c r="BG846" s="139">
        <f t="shared" si="16"/>
        <v>0</v>
      </c>
      <c r="BH846" s="139">
        <f t="shared" si="17"/>
        <v>0</v>
      </c>
      <c r="BI846" s="139">
        <f t="shared" si="18"/>
        <v>0</v>
      </c>
      <c r="BJ846" s="17" t="s">
        <v>85</v>
      </c>
      <c r="BK846" s="139">
        <f t="shared" si="19"/>
        <v>0</v>
      </c>
      <c r="BL846" s="17" t="s">
        <v>245</v>
      </c>
      <c r="BM846" s="138" t="s">
        <v>1497</v>
      </c>
    </row>
    <row r="847" spans="2:65" s="1" customFormat="1" ht="22.15" customHeight="1">
      <c r="B847" s="32"/>
      <c r="C847" s="127" t="s">
        <v>1498</v>
      </c>
      <c r="D847" s="127" t="s">
        <v>155</v>
      </c>
      <c r="E847" s="128" t="s">
        <v>1499</v>
      </c>
      <c r="F847" s="129" t="s">
        <v>1500</v>
      </c>
      <c r="G847" s="130" t="s">
        <v>224</v>
      </c>
      <c r="H847" s="131">
        <v>38</v>
      </c>
      <c r="I847" s="132"/>
      <c r="J847" s="133">
        <f t="shared" si="10"/>
        <v>0</v>
      </c>
      <c r="K847" s="129" t="s">
        <v>159</v>
      </c>
      <c r="L847" s="32"/>
      <c r="M847" s="134" t="s">
        <v>19</v>
      </c>
      <c r="N847" s="135" t="s">
        <v>44</v>
      </c>
      <c r="P847" s="136">
        <f t="shared" si="11"/>
        <v>0</v>
      </c>
      <c r="Q847" s="136">
        <v>0</v>
      </c>
      <c r="R847" s="136">
        <f t="shared" si="12"/>
        <v>0</v>
      </c>
      <c r="S847" s="136">
        <v>2.4E-2</v>
      </c>
      <c r="T847" s="137">
        <f t="shared" si="13"/>
        <v>0.91200000000000003</v>
      </c>
      <c r="AR847" s="138" t="s">
        <v>245</v>
      </c>
      <c r="AT847" s="138" t="s">
        <v>155</v>
      </c>
      <c r="AU847" s="138" t="s">
        <v>85</v>
      </c>
      <c r="AY847" s="17" t="s">
        <v>153</v>
      </c>
      <c r="BE847" s="139">
        <f t="shared" si="14"/>
        <v>0</v>
      </c>
      <c r="BF847" s="139">
        <f t="shared" si="15"/>
        <v>0</v>
      </c>
      <c r="BG847" s="139">
        <f t="shared" si="16"/>
        <v>0</v>
      </c>
      <c r="BH847" s="139">
        <f t="shared" si="17"/>
        <v>0</v>
      </c>
      <c r="BI847" s="139">
        <f t="shared" si="18"/>
        <v>0</v>
      </c>
      <c r="BJ847" s="17" t="s">
        <v>85</v>
      </c>
      <c r="BK847" s="139">
        <f t="shared" si="19"/>
        <v>0</v>
      </c>
      <c r="BL847" s="17" t="s">
        <v>245</v>
      </c>
      <c r="BM847" s="138" t="s">
        <v>1501</v>
      </c>
    </row>
    <row r="848" spans="2:65" s="1" customFormat="1" hidden="1">
      <c r="B848" s="32"/>
      <c r="D848" s="140" t="s">
        <v>162</v>
      </c>
      <c r="F848" s="141" t="s">
        <v>1502</v>
      </c>
      <c r="I848" s="142"/>
      <c r="L848" s="32"/>
      <c r="M848" s="143"/>
      <c r="T848" s="53"/>
      <c r="AT848" s="17" t="s">
        <v>162</v>
      </c>
      <c r="AU848" s="17" t="s">
        <v>85</v>
      </c>
    </row>
    <row r="849" spans="2:65" s="1" customFormat="1" ht="22.15" customHeight="1">
      <c r="B849" s="32"/>
      <c r="C849" s="127" t="s">
        <v>1503</v>
      </c>
      <c r="D849" s="127" t="s">
        <v>155</v>
      </c>
      <c r="E849" s="128" t="s">
        <v>1504</v>
      </c>
      <c r="F849" s="129" t="s">
        <v>1505</v>
      </c>
      <c r="G849" s="130" t="s">
        <v>224</v>
      </c>
      <c r="H849" s="131">
        <v>14</v>
      </c>
      <c r="I849" s="132"/>
      <c r="J849" s="133">
        <f>ROUND(I849*H849,2)</f>
        <v>0</v>
      </c>
      <c r="K849" s="129" t="s">
        <v>159</v>
      </c>
      <c r="L849" s="32"/>
      <c r="M849" s="134" t="s">
        <v>19</v>
      </c>
      <c r="N849" s="135" t="s">
        <v>44</v>
      </c>
      <c r="P849" s="136">
        <f>O849*H849</f>
        <v>0</v>
      </c>
      <c r="Q849" s="136">
        <v>0</v>
      </c>
      <c r="R849" s="136">
        <f>Q849*H849</f>
        <v>0</v>
      </c>
      <c r="S849" s="136">
        <v>0</v>
      </c>
      <c r="T849" s="137">
        <f>S849*H849</f>
        <v>0</v>
      </c>
      <c r="AR849" s="138" t="s">
        <v>245</v>
      </c>
      <c r="AT849" s="138" t="s">
        <v>155</v>
      </c>
      <c r="AU849" s="138" t="s">
        <v>85</v>
      </c>
      <c r="AY849" s="17" t="s">
        <v>153</v>
      </c>
      <c r="BE849" s="139">
        <f>IF(N849="základní",J849,0)</f>
        <v>0</v>
      </c>
      <c r="BF849" s="139">
        <f>IF(N849="snížená",J849,0)</f>
        <v>0</v>
      </c>
      <c r="BG849" s="139">
        <f>IF(N849="zákl. přenesená",J849,0)</f>
        <v>0</v>
      </c>
      <c r="BH849" s="139">
        <f>IF(N849="sníž. přenesená",J849,0)</f>
        <v>0</v>
      </c>
      <c r="BI849" s="139">
        <f>IF(N849="nulová",J849,0)</f>
        <v>0</v>
      </c>
      <c r="BJ849" s="17" t="s">
        <v>85</v>
      </c>
      <c r="BK849" s="139">
        <f>ROUND(I849*H849,2)</f>
        <v>0</v>
      </c>
      <c r="BL849" s="17" t="s">
        <v>245</v>
      </c>
      <c r="BM849" s="138" t="s">
        <v>1506</v>
      </c>
    </row>
    <row r="850" spans="2:65" s="1" customFormat="1" hidden="1">
      <c r="B850" s="32"/>
      <c r="D850" s="140" t="s">
        <v>162</v>
      </c>
      <c r="F850" s="141" t="s">
        <v>1507</v>
      </c>
      <c r="I850" s="142"/>
      <c r="L850" s="32"/>
      <c r="M850" s="143"/>
      <c r="T850" s="53"/>
      <c r="AT850" s="17" t="s">
        <v>162</v>
      </c>
      <c r="AU850" s="17" t="s">
        <v>85</v>
      </c>
    </row>
    <row r="851" spans="2:65" s="1" customFormat="1" ht="22.15" customHeight="1">
      <c r="B851" s="32"/>
      <c r="C851" s="127" t="s">
        <v>1508</v>
      </c>
      <c r="D851" s="127" t="s">
        <v>155</v>
      </c>
      <c r="E851" s="128" t="s">
        <v>1509</v>
      </c>
      <c r="F851" s="129" t="s">
        <v>1510</v>
      </c>
      <c r="G851" s="130" t="s">
        <v>224</v>
      </c>
      <c r="H851" s="131">
        <v>10</v>
      </c>
      <c r="I851" s="132"/>
      <c r="J851" s="133">
        <f>ROUND(I851*H851,2)</f>
        <v>0</v>
      </c>
      <c r="K851" s="129" t="s">
        <v>159</v>
      </c>
      <c r="L851" s="32"/>
      <c r="M851" s="134" t="s">
        <v>19</v>
      </c>
      <c r="N851" s="135" t="s">
        <v>44</v>
      </c>
      <c r="P851" s="136">
        <f>O851*H851</f>
        <v>0</v>
      </c>
      <c r="Q851" s="136">
        <v>0</v>
      </c>
      <c r="R851" s="136">
        <f>Q851*H851</f>
        <v>0</v>
      </c>
      <c r="S851" s="136">
        <v>0</v>
      </c>
      <c r="T851" s="137">
        <f>S851*H851</f>
        <v>0</v>
      </c>
      <c r="AR851" s="138" t="s">
        <v>245</v>
      </c>
      <c r="AT851" s="138" t="s">
        <v>155</v>
      </c>
      <c r="AU851" s="138" t="s">
        <v>85</v>
      </c>
      <c r="AY851" s="17" t="s">
        <v>153</v>
      </c>
      <c r="BE851" s="139">
        <f>IF(N851="základní",J851,0)</f>
        <v>0</v>
      </c>
      <c r="BF851" s="139">
        <f>IF(N851="snížená",J851,0)</f>
        <v>0</v>
      </c>
      <c r="BG851" s="139">
        <f>IF(N851="zákl. přenesená",J851,0)</f>
        <v>0</v>
      </c>
      <c r="BH851" s="139">
        <f>IF(N851="sníž. přenesená",J851,0)</f>
        <v>0</v>
      </c>
      <c r="BI851" s="139">
        <f>IF(N851="nulová",J851,0)</f>
        <v>0</v>
      </c>
      <c r="BJ851" s="17" t="s">
        <v>85</v>
      </c>
      <c r="BK851" s="139">
        <f>ROUND(I851*H851,2)</f>
        <v>0</v>
      </c>
      <c r="BL851" s="17" t="s">
        <v>245</v>
      </c>
      <c r="BM851" s="138" t="s">
        <v>1511</v>
      </c>
    </row>
    <row r="852" spans="2:65" s="1" customFormat="1" hidden="1">
      <c r="B852" s="32"/>
      <c r="D852" s="140" t="s">
        <v>162</v>
      </c>
      <c r="F852" s="141" t="s">
        <v>1512</v>
      </c>
      <c r="I852" s="142"/>
      <c r="L852" s="32"/>
      <c r="M852" s="143"/>
      <c r="T852" s="53"/>
      <c r="AT852" s="17" t="s">
        <v>162</v>
      </c>
      <c r="AU852" s="17" t="s">
        <v>85</v>
      </c>
    </row>
    <row r="853" spans="2:65" s="1" customFormat="1" ht="22.15" customHeight="1">
      <c r="B853" s="32"/>
      <c r="C853" s="127" t="s">
        <v>1513</v>
      </c>
      <c r="D853" s="127" t="s">
        <v>155</v>
      </c>
      <c r="E853" s="128" t="s">
        <v>1514</v>
      </c>
      <c r="F853" s="129" t="s">
        <v>1515</v>
      </c>
      <c r="G853" s="130" t="s">
        <v>224</v>
      </c>
      <c r="H853" s="131">
        <v>12</v>
      </c>
      <c r="I853" s="132"/>
      <c r="J853" s="133">
        <f>ROUND(I853*H853,2)</f>
        <v>0</v>
      </c>
      <c r="K853" s="129" t="s">
        <v>159</v>
      </c>
      <c r="L853" s="32"/>
      <c r="M853" s="134" t="s">
        <v>19</v>
      </c>
      <c r="N853" s="135" t="s">
        <v>44</v>
      </c>
      <c r="P853" s="136">
        <f>O853*H853</f>
        <v>0</v>
      </c>
      <c r="Q853" s="136">
        <v>0</v>
      </c>
      <c r="R853" s="136">
        <f>Q853*H853</f>
        <v>0</v>
      </c>
      <c r="S853" s="136">
        <v>0</v>
      </c>
      <c r="T853" s="137">
        <f>S853*H853</f>
        <v>0</v>
      </c>
      <c r="AR853" s="138" t="s">
        <v>245</v>
      </c>
      <c r="AT853" s="138" t="s">
        <v>155</v>
      </c>
      <c r="AU853" s="138" t="s">
        <v>85</v>
      </c>
      <c r="AY853" s="17" t="s">
        <v>153</v>
      </c>
      <c r="BE853" s="139">
        <f>IF(N853="základní",J853,0)</f>
        <v>0</v>
      </c>
      <c r="BF853" s="139">
        <f>IF(N853="snížená",J853,0)</f>
        <v>0</v>
      </c>
      <c r="BG853" s="139">
        <f>IF(N853="zákl. přenesená",J853,0)</f>
        <v>0</v>
      </c>
      <c r="BH853" s="139">
        <f>IF(N853="sníž. přenesená",J853,0)</f>
        <v>0</v>
      </c>
      <c r="BI853" s="139">
        <f>IF(N853="nulová",J853,0)</f>
        <v>0</v>
      </c>
      <c r="BJ853" s="17" t="s">
        <v>85</v>
      </c>
      <c r="BK853" s="139">
        <f>ROUND(I853*H853,2)</f>
        <v>0</v>
      </c>
      <c r="BL853" s="17" t="s">
        <v>245</v>
      </c>
      <c r="BM853" s="138" t="s">
        <v>1516</v>
      </c>
    </row>
    <row r="854" spans="2:65" s="1" customFormat="1" hidden="1">
      <c r="B854" s="32"/>
      <c r="D854" s="140" t="s">
        <v>162</v>
      </c>
      <c r="F854" s="141" t="s">
        <v>1517</v>
      </c>
      <c r="I854" s="142"/>
      <c r="L854" s="32"/>
      <c r="M854" s="143"/>
      <c r="T854" s="53"/>
      <c r="AT854" s="17" t="s">
        <v>162</v>
      </c>
      <c r="AU854" s="17" t="s">
        <v>85</v>
      </c>
    </row>
    <row r="855" spans="2:65" s="1" customFormat="1" ht="14.45" customHeight="1">
      <c r="B855" s="32"/>
      <c r="C855" s="165" t="s">
        <v>1518</v>
      </c>
      <c r="D855" s="165" t="s">
        <v>267</v>
      </c>
      <c r="E855" s="166" t="s">
        <v>1519</v>
      </c>
      <c r="F855" s="167" t="s">
        <v>1520</v>
      </c>
      <c r="G855" s="168" t="s">
        <v>500</v>
      </c>
      <c r="H855" s="169">
        <v>49.75</v>
      </c>
      <c r="I855" s="170"/>
      <c r="J855" s="171">
        <f>ROUND(I855*H855,2)</f>
        <v>0</v>
      </c>
      <c r="K855" s="167" t="s">
        <v>159</v>
      </c>
      <c r="L855" s="172"/>
      <c r="M855" s="173" t="s">
        <v>19</v>
      </c>
      <c r="N855" s="174" t="s">
        <v>44</v>
      </c>
      <c r="P855" s="136">
        <f>O855*H855</f>
        <v>0</v>
      </c>
      <c r="Q855" s="136">
        <v>1.5E-3</v>
      </c>
      <c r="R855" s="136">
        <f>Q855*H855</f>
        <v>7.4624999999999997E-2</v>
      </c>
      <c r="S855" s="136">
        <v>0</v>
      </c>
      <c r="T855" s="137">
        <f>S855*H855</f>
        <v>0</v>
      </c>
      <c r="AR855" s="138" t="s">
        <v>270</v>
      </c>
      <c r="AT855" s="138" t="s">
        <v>267</v>
      </c>
      <c r="AU855" s="138" t="s">
        <v>85</v>
      </c>
      <c r="AY855" s="17" t="s">
        <v>153</v>
      </c>
      <c r="BE855" s="139">
        <f>IF(N855="základní",J855,0)</f>
        <v>0</v>
      </c>
      <c r="BF855" s="139">
        <f>IF(N855="snížená",J855,0)</f>
        <v>0</v>
      </c>
      <c r="BG855" s="139">
        <f>IF(N855="zákl. přenesená",J855,0)</f>
        <v>0</v>
      </c>
      <c r="BH855" s="139">
        <f>IF(N855="sníž. přenesená",J855,0)</f>
        <v>0</v>
      </c>
      <c r="BI855" s="139">
        <f>IF(N855="nulová",J855,0)</f>
        <v>0</v>
      </c>
      <c r="BJ855" s="17" t="s">
        <v>85</v>
      </c>
      <c r="BK855" s="139">
        <f>ROUND(I855*H855,2)</f>
        <v>0</v>
      </c>
      <c r="BL855" s="17" t="s">
        <v>245</v>
      </c>
      <c r="BM855" s="138" t="s">
        <v>1521</v>
      </c>
    </row>
    <row r="856" spans="2:65" s="12" customFormat="1">
      <c r="B856" s="144"/>
      <c r="D856" s="145" t="s">
        <v>164</v>
      </c>
      <c r="E856" s="146" t="s">
        <v>19</v>
      </c>
      <c r="F856" s="147" t="s">
        <v>1522</v>
      </c>
      <c r="H856" s="148">
        <v>49.75</v>
      </c>
      <c r="I856" s="149"/>
      <c r="L856" s="144"/>
      <c r="M856" s="150"/>
      <c r="T856" s="151"/>
      <c r="AT856" s="146" t="s">
        <v>164</v>
      </c>
      <c r="AU856" s="146" t="s">
        <v>85</v>
      </c>
      <c r="AV856" s="12" t="s">
        <v>85</v>
      </c>
      <c r="AW856" s="12" t="s">
        <v>33</v>
      </c>
      <c r="AX856" s="12" t="s">
        <v>80</v>
      </c>
      <c r="AY856" s="146" t="s">
        <v>153</v>
      </c>
    </row>
    <row r="857" spans="2:65" s="1" customFormat="1" ht="22.15" customHeight="1">
      <c r="B857" s="32"/>
      <c r="C857" s="127" t="s">
        <v>1523</v>
      </c>
      <c r="D857" s="127" t="s">
        <v>155</v>
      </c>
      <c r="E857" s="128" t="s">
        <v>1524</v>
      </c>
      <c r="F857" s="129" t="s">
        <v>1525</v>
      </c>
      <c r="G857" s="130" t="s">
        <v>177</v>
      </c>
      <c r="H857" s="131">
        <v>3.6680000000000001</v>
      </c>
      <c r="I857" s="132"/>
      <c r="J857" s="133">
        <f>ROUND(I857*H857,2)</f>
        <v>0</v>
      </c>
      <c r="K857" s="129" t="s">
        <v>159</v>
      </c>
      <c r="L857" s="32"/>
      <c r="M857" s="134" t="s">
        <v>19</v>
      </c>
      <c r="N857" s="135" t="s">
        <v>44</v>
      </c>
      <c r="P857" s="136">
        <f>O857*H857</f>
        <v>0</v>
      </c>
      <c r="Q857" s="136">
        <v>0</v>
      </c>
      <c r="R857" s="136">
        <f>Q857*H857</f>
        <v>0</v>
      </c>
      <c r="S857" s="136">
        <v>0</v>
      </c>
      <c r="T857" s="137">
        <f>S857*H857</f>
        <v>0</v>
      </c>
      <c r="AR857" s="138" t="s">
        <v>245</v>
      </c>
      <c r="AT857" s="138" t="s">
        <v>155</v>
      </c>
      <c r="AU857" s="138" t="s">
        <v>85</v>
      </c>
      <c r="AY857" s="17" t="s">
        <v>153</v>
      </c>
      <c r="BE857" s="139">
        <f>IF(N857="základní",J857,0)</f>
        <v>0</v>
      </c>
      <c r="BF857" s="139">
        <f>IF(N857="snížená",J857,0)</f>
        <v>0</v>
      </c>
      <c r="BG857" s="139">
        <f>IF(N857="zákl. přenesená",J857,0)</f>
        <v>0</v>
      </c>
      <c r="BH857" s="139">
        <f>IF(N857="sníž. přenesená",J857,0)</f>
        <v>0</v>
      </c>
      <c r="BI857" s="139">
        <f>IF(N857="nulová",J857,0)</f>
        <v>0</v>
      </c>
      <c r="BJ857" s="17" t="s">
        <v>85</v>
      </c>
      <c r="BK857" s="139">
        <f>ROUND(I857*H857,2)</f>
        <v>0</v>
      </c>
      <c r="BL857" s="17" t="s">
        <v>245</v>
      </c>
      <c r="BM857" s="138" t="s">
        <v>1526</v>
      </c>
    </row>
    <row r="858" spans="2:65" s="1" customFormat="1" hidden="1">
      <c r="B858" s="32"/>
      <c r="D858" s="140" t="s">
        <v>162</v>
      </c>
      <c r="F858" s="141" t="s">
        <v>1527</v>
      </c>
      <c r="I858" s="142"/>
      <c r="L858" s="32"/>
      <c r="M858" s="143"/>
      <c r="T858" s="53"/>
      <c r="AT858" s="17" t="s">
        <v>162</v>
      </c>
      <c r="AU858" s="17" t="s">
        <v>85</v>
      </c>
    </row>
    <row r="859" spans="2:65" s="11" customFormat="1" ht="22.9" customHeight="1">
      <c r="B859" s="115"/>
      <c r="D859" s="116" t="s">
        <v>71</v>
      </c>
      <c r="E859" s="125" t="s">
        <v>1528</v>
      </c>
      <c r="F859" s="125" t="s">
        <v>1529</v>
      </c>
      <c r="I859" s="118"/>
      <c r="J859" s="126">
        <f>BK859</f>
        <v>0</v>
      </c>
      <c r="L859" s="115"/>
      <c r="M859" s="120"/>
      <c r="P859" s="121">
        <f>SUM(P860:P897)</f>
        <v>0</v>
      </c>
      <c r="R859" s="121">
        <f>SUM(R860:R897)</f>
        <v>11.830444000000002</v>
      </c>
      <c r="T859" s="122">
        <f>SUM(T860:T897)</f>
        <v>0.47799999999999998</v>
      </c>
      <c r="AR859" s="116" t="s">
        <v>85</v>
      </c>
      <c r="AT859" s="123" t="s">
        <v>71</v>
      </c>
      <c r="AU859" s="123" t="s">
        <v>80</v>
      </c>
      <c r="AY859" s="116" t="s">
        <v>153</v>
      </c>
      <c r="BK859" s="124">
        <f>SUM(BK860:BK897)</f>
        <v>0</v>
      </c>
    </row>
    <row r="860" spans="2:65" s="1" customFormat="1" ht="22.15" customHeight="1">
      <c r="B860" s="32"/>
      <c r="C860" s="127" t="s">
        <v>1530</v>
      </c>
      <c r="D860" s="127" t="s">
        <v>155</v>
      </c>
      <c r="E860" s="128" t="s">
        <v>1531</v>
      </c>
      <c r="F860" s="129" t="s">
        <v>1532</v>
      </c>
      <c r="G860" s="130" t="s">
        <v>500</v>
      </c>
      <c r="H860" s="131">
        <v>2.5</v>
      </c>
      <c r="I860" s="132"/>
      <c r="J860" s="133">
        <f>ROUND(I860*H860,2)</f>
        <v>0</v>
      </c>
      <c r="K860" s="129" t="s">
        <v>19</v>
      </c>
      <c r="L860" s="32"/>
      <c r="M860" s="134" t="s">
        <v>19</v>
      </c>
      <c r="N860" s="135" t="s">
        <v>44</v>
      </c>
      <c r="P860" s="136">
        <f>O860*H860</f>
        <v>0</v>
      </c>
      <c r="Q860" s="136">
        <v>4.0000000000000002E-4</v>
      </c>
      <c r="R860" s="136">
        <f>Q860*H860</f>
        <v>1E-3</v>
      </c>
      <c r="S860" s="136">
        <v>0</v>
      </c>
      <c r="T860" s="137">
        <f>S860*H860</f>
        <v>0</v>
      </c>
      <c r="AR860" s="138" t="s">
        <v>245</v>
      </c>
      <c r="AT860" s="138" t="s">
        <v>155</v>
      </c>
      <c r="AU860" s="138" t="s">
        <v>85</v>
      </c>
      <c r="AY860" s="17" t="s">
        <v>153</v>
      </c>
      <c r="BE860" s="139">
        <f>IF(N860="základní",J860,0)</f>
        <v>0</v>
      </c>
      <c r="BF860" s="139">
        <f>IF(N860="snížená",J860,0)</f>
        <v>0</v>
      </c>
      <c r="BG860" s="139">
        <f>IF(N860="zákl. přenesená",J860,0)</f>
        <v>0</v>
      </c>
      <c r="BH860" s="139">
        <f>IF(N860="sníž. přenesená",J860,0)</f>
        <v>0</v>
      </c>
      <c r="BI860" s="139">
        <f>IF(N860="nulová",J860,0)</f>
        <v>0</v>
      </c>
      <c r="BJ860" s="17" t="s">
        <v>85</v>
      </c>
      <c r="BK860" s="139">
        <f>ROUND(I860*H860,2)</f>
        <v>0</v>
      </c>
      <c r="BL860" s="17" t="s">
        <v>245</v>
      </c>
      <c r="BM860" s="138" t="s">
        <v>1533</v>
      </c>
    </row>
    <row r="861" spans="2:65" s="1" customFormat="1" ht="19.5">
      <c r="B861" s="32"/>
      <c r="D861" s="145" t="s">
        <v>1371</v>
      </c>
      <c r="F861" s="175" t="s">
        <v>1534</v>
      </c>
      <c r="I861" s="142"/>
      <c r="L861" s="32"/>
      <c r="M861" s="143"/>
      <c r="T861" s="53"/>
      <c r="AT861" s="17" t="s">
        <v>1371</v>
      </c>
      <c r="AU861" s="17" t="s">
        <v>85</v>
      </c>
    </row>
    <row r="862" spans="2:65" s="1" customFormat="1" ht="19.899999999999999" customHeight="1">
      <c r="B862" s="32"/>
      <c r="C862" s="127" t="s">
        <v>1535</v>
      </c>
      <c r="D862" s="127" t="s">
        <v>155</v>
      </c>
      <c r="E862" s="128" t="s">
        <v>1536</v>
      </c>
      <c r="F862" s="129" t="s">
        <v>1537</v>
      </c>
      <c r="G862" s="130" t="s">
        <v>500</v>
      </c>
      <c r="H862" s="131">
        <v>2</v>
      </c>
      <c r="I862" s="132"/>
      <c r="J862" s="133">
        <f>ROUND(I862*H862,2)</f>
        <v>0</v>
      </c>
      <c r="K862" s="129" t="s">
        <v>19</v>
      </c>
      <c r="L862" s="32"/>
      <c r="M862" s="134" t="s">
        <v>19</v>
      </c>
      <c r="N862" s="135" t="s">
        <v>44</v>
      </c>
      <c r="P862" s="136">
        <f>O862*H862</f>
        <v>0</v>
      </c>
      <c r="Q862" s="136">
        <v>4.0000000000000002E-4</v>
      </c>
      <c r="R862" s="136">
        <f>Q862*H862</f>
        <v>8.0000000000000004E-4</v>
      </c>
      <c r="S862" s="136">
        <v>0</v>
      </c>
      <c r="T862" s="137">
        <f>S862*H862</f>
        <v>0</v>
      </c>
      <c r="AR862" s="138" t="s">
        <v>245</v>
      </c>
      <c r="AT862" s="138" t="s">
        <v>155</v>
      </c>
      <c r="AU862" s="138" t="s">
        <v>85</v>
      </c>
      <c r="AY862" s="17" t="s">
        <v>153</v>
      </c>
      <c r="BE862" s="139">
        <f>IF(N862="základní",J862,0)</f>
        <v>0</v>
      </c>
      <c r="BF862" s="139">
        <f>IF(N862="snížená",J862,0)</f>
        <v>0</v>
      </c>
      <c r="BG862" s="139">
        <f>IF(N862="zákl. přenesená",J862,0)</f>
        <v>0</v>
      </c>
      <c r="BH862" s="139">
        <f>IF(N862="sníž. přenesená",J862,0)</f>
        <v>0</v>
      </c>
      <c r="BI862" s="139">
        <f>IF(N862="nulová",J862,0)</f>
        <v>0</v>
      </c>
      <c r="BJ862" s="17" t="s">
        <v>85</v>
      </c>
      <c r="BK862" s="139">
        <f>ROUND(I862*H862,2)</f>
        <v>0</v>
      </c>
      <c r="BL862" s="17" t="s">
        <v>245</v>
      </c>
      <c r="BM862" s="138" t="s">
        <v>1538</v>
      </c>
    </row>
    <row r="863" spans="2:65" s="1" customFormat="1" ht="19.5">
      <c r="B863" s="32"/>
      <c r="D863" s="145" t="s">
        <v>1371</v>
      </c>
      <c r="F863" s="175" t="s">
        <v>1539</v>
      </c>
      <c r="I863" s="142"/>
      <c r="L863" s="32"/>
      <c r="M863" s="143"/>
      <c r="T863" s="53"/>
      <c r="AT863" s="17" t="s">
        <v>1371</v>
      </c>
      <c r="AU863" s="17" t="s">
        <v>85</v>
      </c>
    </row>
    <row r="864" spans="2:65" s="1" customFormat="1" ht="14.45" customHeight="1">
      <c r="B864" s="32"/>
      <c r="C864" s="127" t="s">
        <v>1076</v>
      </c>
      <c r="D864" s="127" t="s">
        <v>155</v>
      </c>
      <c r="E864" s="128" t="s">
        <v>1540</v>
      </c>
      <c r="F864" s="129" t="s">
        <v>1541</v>
      </c>
      <c r="G864" s="130" t="s">
        <v>224</v>
      </c>
      <c r="H864" s="131">
        <v>2</v>
      </c>
      <c r="I864" s="132"/>
      <c r="J864" s="133">
        <f>ROUND(I864*H864,2)</f>
        <v>0</v>
      </c>
      <c r="K864" s="129" t="s">
        <v>159</v>
      </c>
      <c r="L864" s="32"/>
      <c r="M864" s="134" t="s">
        <v>19</v>
      </c>
      <c r="N864" s="135" t="s">
        <v>44</v>
      </c>
      <c r="P864" s="136">
        <f>O864*H864</f>
        <v>0</v>
      </c>
      <c r="Q864" s="136">
        <v>0</v>
      </c>
      <c r="R864" s="136">
        <f>Q864*H864</f>
        <v>0</v>
      </c>
      <c r="S864" s="136">
        <v>0</v>
      </c>
      <c r="T864" s="137">
        <f>S864*H864</f>
        <v>0</v>
      </c>
      <c r="AR864" s="138" t="s">
        <v>245</v>
      </c>
      <c r="AT864" s="138" t="s">
        <v>155</v>
      </c>
      <c r="AU864" s="138" t="s">
        <v>85</v>
      </c>
      <c r="AY864" s="17" t="s">
        <v>153</v>
      </c>
      <c r="BE864" s="139">
        <f>IF(N864="základní",J864,0)</f>
        <v>0</v>
      </c>
      <c r="BF864" s="139">
        <f>IF(N864="snížená",J864,0)</f>
        <v>0</v>
      </c>
      <c r="BG864" s="139">
        <f>IF(N864="zákl. přenesená",J864,0)</f>
        <v>0</v>
      </c>
      <c r="BH864" s="139">
        <f>IF(N864="sníž. přenesená",J864,0)</f>
        <v>0</v>
      </c>
      <c r="BI864" s="139">
        <f>IF(N864="nulová",J864,0)</f>
        <v>0</v>
      </c>
      <c r="BJ864" s="17" t="s">
        <v>85</v>
      </c>
      <c r="BK864" s="139">
        <f>ROUND(I864*H864,2)</f>
        <v>0</v>
      </c>
      <c r="BL864" s="17" t="s">
        <v>245</v>
      </c>
      <c r="BM864" s="138" t="s">
        <v>1542</v>
      </c>
    </row>
    <row r="865" spans="2:65" s="1" customFormat="1" hidden="1">
      <c r="B865" s="32"/>
      <c r="D865" s="140" t="s">
        <v>162</v>
      </c>
      <c r="F865" s="141" t="s">
        <v>1543</v>
      </c>
      <c r="I865" s="142"/>
      <c r="L865" s="32"/>
      <c r="M865" s="143"/>
      <c r="T865" s="53"/>
      <c r="AT865" s="17" t="s">
        <v>162</v>
      </c>
      <c r="AU865" s="17" t="s">
        <v>85</v>
      </c>
    </row>
    <row r="866" spans="2:65" s="1" customFormat="1" ht="14.45" customHeight="1">
      <c r="B866" s="32"/>
      <c r="C866" s="165" t="s">
        <v>1544</v>
      </c>
      <c r="D866" s="165" t="s">
        <v>267</v>
      </c>
      <c r="E866" s="166" t="s">
        <v>1545</v>
      </c>
      <c r="F866" s="167" t="s">
        <v>1546</v>
      </c>
      <c r="G866" s="168" t="s">
        <v>224</v>
      </c>
      <c r="H866" s="169">
        <v>1</v>
      </c>
      <c r="I866" s="170"/>
      <c r="J866" s="171">
        <f>ROUND(I866*H866,2)</f>
        <v>0</v>
      </c>
      <c r="K866" s="167" t="s">
        <v>19</v>
      </c>
      <c r="L866" s="172"/>
      <c r="M866" s="173" t="s">
        <v>19</v>
      </c>
      <c r="N866" s="174" t="s">
        <v>44</v>
      </c>
      <c r="P866" s="136">
        <f>O866*H866</f>
        <v>0</v>
      </c>
      <c r="Q866" s="136">
        <v>2.3E-2</v>
      </c>
      <c r="R866" s="136">
        <f>Q866*H866</f>
        <v>2.3E-2</v>
      </c>
      <c r="S866" s="136">
        <v>0</v>
      </c>
      <c r="T866" s="137">
        <f>S866*H866</f>
        <v>0</v>
      </c>
      <c r="AR866" s="138" t="s">
        <v>270</v>
      </c>
      <c r="AT866" s="138" t="s">
        <v>267</v>
      </c>
      <c r="AU866" s="138" t="s">
        <v>85</v>
      </c>
      <c r="AY866" s="17" t="s">
        <v>153</v>
      </c>
      <c r="BE866" s="139">
        <f>IF(N866="základní",J866,0)</f>
        <v>0</v>
      </c>
      <c r="BF866" s="139">
        <f>IF(N866="snížená",J866,0)</f>
        <v>0</v>
      </c>
      <c r="BG866" s="139">
        <f>IF(N866="zákl. přenesená",J866,0)</f>
        <v>0</v>
      </c>
      <c r="BH866" s="139">
        <f>IF(N866="sníž. přenesená",J866,0)</f>
        <v>0</v>
      </c>
      <c r="BI866" s="139">
        <f>IF(N866="nulová",J866,0)</f>
        <v>0</v>
      </c>
      <c r="BJ866" s="17" t="s">
        <v>85</v>
      </c>
      <c r="BK866" s="139">
        <f>ROUND(I866*H866,2)</f>
        <v>0</v>
      </c>
      <c r="BL866" s="17" t="s">
        <v>245</v>
      </c>
      <c r="BM866" s="138" t="s">
        <v>1547</v>
      </c>
    </row>
    <row r="867" spans="2:65" s="1" customFormat="1" ht="14.45" customHeight="1">
      <c r="B867" s="32"/>
      <c r="C867" s="165" t="s">
        <v>1548</v>
      </c>
      <c r="D867" s="165" t="s">
        <v>267</v>
      </c>
      <c r="E867" s="166" t="s">
        <v>1549</v>
      </c>
      <c r="F867" s="167" t="s">
        <v>1550</v>
      </c>
      <c r="G867" s="168" t="s">
        <v>224</v>
      </c>
      <c r="H867" s="169">
        <v>1</v>
      </c>
      <c r="I867" s="170"/>
      <c r="J867" s="171">
        <f>ROUND(I867*H867,2)</f>
        <v>0</v>
      </c>
      <c r="K867" s="167" t="s">
        <v>19</v>
      </c>
      <c r="L867" s="172"/>
      <c r="M867" s="173" t="s">
        <v>19</v>
      </c>
      <c r="N867" s="174" t="s">
        <v>44</v>
      </c>
      <c r="P867" s="136">
        <f>O867*H867</f>
        <v>0</v>
      </c>
      <c r="Q867" s="136">
        <v>2.3E-2</v>
      </c>
      <c r="R867" s="136">
        <f>Q867*H867</f>
        <v>2.3E-2</v>
      </c>
      <c r="S867" s="136">
        <v>0</v>
      </c>
      <c r="T867" s="137">
        <f>S867*H867</f>
        <v>0</v>
      </c>
      <c r="AR867" s="138" t="s">
        <v>270</v>
      </c>
      <c r="AT867" s="138" t="s">
        <v>267</v>
      </c>
      <c r="AU867" s="138" t="s">
        <v>85</v>
      </c>
      <c r="AY867" s="17" t="s">
        <v>153</v>
      </c>
      <c r="BE867" s="139">
        <f>IF(N867="základní",J867,0)</f>
        <v>0</v>
      </c>
      <c r="BF867" s="139">
        <f>IF(N867="snížená",J867,0)</f>
        <v>0</v>
      </c>
      <c r="BG867" s="139">
        <f>IF(N867="zákl. přenesená",J867,0)</f>
        <v>0</v>
      </c>
      <c r="BH867" s="139">
        <f>IF(N867="sníž. přenesená",J867,0)</f>
        <v>0</v>
      </c>
      <c r="BI867" s="139">
        <f>IF(N867="nulová",J867,0)</f>
        <v>0</v>
      </c>
      <c r="BJ867" s="17" t="s">
        <v>85</v>
      </c>
      <c r="BK867" s="139">
        <f>ROUND(I867*H867,2)</f>
        <v>0</v>
      </c>
      <c r="BL867" s="17" t="s">
        <v>245</v>
      </c>
      <c r="BM867" s="138" t="s">
        <v>1551</v>
      </c>
    </row>
    <row r="868" spans="2:65" s="1" customFormat="1" ht="19.5">
      <c r="B868" s="32"/>
      <c r="D868" s="145" t="s">
        <v>1371</v>
      </c>
      <c r="F868" s="175" t="s">
        <v>1552</v>
      </c>
      <c r="I868" s="142"/>
      <c r="L868" s="32"/>
      <c r="M868" s="143"/>
      <c r="T868" s="53"/>
      <c r="AT868" s="17" t="s">
        <v>1371</v>
      </c>
      <c r="AU868" s="17" t="s">
        <v>85</v>
      </c>
    </row>
    <row r="869" spans="2:65" s="1" customFormat="1" ht="14.45" customHeight="1">
      <c r="B869" s="32"/>
      <c r="C869" s="127" t="s">
        <v>1553</v>
      </c>
      <c r="D869" s="127" t="s">
        <v>155</v>
      </c>
      <c r="E869" s="128" t="s">
        <v>1554</v>
      </c>
      <c r="F869" s="129" t="s">
        <v>1555</v>
      </c>
      <c r="G869" s="130" t="s">
        <v>224</v>
      </c>
      <c r="H869" s="131">
        <v>2</v>
      </c>
      <c r="I869" s="132"/>
      <c r="J869" s="133">
        <f>ROUND(I869*H869,2)</f>
        <v>0</v>
      </c>
      <c r="K869" s="129" t="s">
        <v>159</v>
      </c>
      <c r="L869" s="32"/>
      <c r="M869" s="134" t="s">
        <v>19</v>
      </c>
      <c r="N869" s="135" t="s">
        <v>44</v>
      </c>
      <c r="P869" s="136">
        <f>O869*H869</f>
        <v>0</v>
      </c>
      <c r="Q869" s="136">
        <v>0</v>
      </c>
      <c r="R869" s="136">
        <f>Q869*H869</f>
        <v>0</v>
      </c>
      <c r="S869" s="136">
        <v>1.2999999999999999E-2</v>
      </c>
      <c r="T869" s="137">
        <f>S869*H869</f>
        <v>2.5999999999999999E-2</v>
      </c>
      <c r="AR869" s="138" t="s">
        <v>245</v>
      </c>
      <c r="AT869" s="138" t="s">
        <v>155</v>
      </c>
      <c r="AU869" s="138" t="s">
        <v>85</v>
      </c>
      <c r="AY869" s="17" t="s">
        <v>153</v>
      </c>
      <c r="BE869" s="139">
        <f>IF(N869="základní",J869,0)</f>
        <v>0</v>
      </c>
      <c r="BF869" s="139">
        <f>IF(N869="snížená",J869,0)</f>
        <v>0</v>
      </c>
      <c r="BG869" s="139">
        <f>IF(N869="zákl. přenesená",J869,0)</f>
        <v>0</v>
      </c>
      <c r="BH869" s="139">
        <f>IF(N869="sníž. přenesená",J869,0)</f>
        <v>0</v>
      </c>
      <c r="BI869" s="139">
        <f>IF(N869="nulová",J869,0)</f>
        <v>0</v>
      </c>
      <c r="BJ869" s="17" t="s">
        <v>85</v>
      </c>
      <c r="BK869" s="139">
        <f>ROUND(I869*H869,2)</f>
        <v>0</v>
      </c>
      <c r="BL869" s="17" t="s">
        <v>245</v>
      </c>
      <c r="BM869" s="138" t="s">
        <v>1556</v>
      </c>
    </row>
    <row r="870" spans="2:65" s="1" customFormat="1" hidden="1">
      <c r="B870" s="32"/>
      <c r="D870" s="140" t="s">
        <v>162</v>
      </c>
      <c r="F870" s="141" t="s">
        <v>1557</v>
      </c>
      <c r="I870" s="142"/>
      <c r="L870" s="32"/>
      <c r="M870" s="143"/>
      <c r="T870" s="53"/>
      <c r="AT870" s="17" t="s">
        <v>162</v>
      </c>
      <c r="AU870" s="17" t="s">
        <v>85</v>
      </c>
    </row>
    <row r="871" spans="2:65" s="1" customFormat="1" ht="14.45" customHeight="1">
      <c r="B871" s="32"/>
      <c r="C871" s="127" t="s">
        <v>1558</v>
      </c>
      <c r="D871" s="127" t="s">
        <v>155</v>
      </c>
      <c r="E871" s="128" t="s">
        <v>1559</v>
      </c>
      <c r="F871" s="129" t="s">
        <v>1560</v>
      </c>
      <c r="G871" s="130" t="s">
        <v>224</v>
      </c>
      <c r="H871" s="131">
        <v>2</v>
      </c>
      <c r="I871" s="132"/>
      <c r="J871" s="133">
        <f>ROUND(I871*H871,2)</f>
        <v>0</v>
      </c>
      <c r="K871" s="129" t="s">
        <v>19</v>
      </c>
      <c r="L871" s="32"/>
      <c r="M871" s="134" t="s">
        <v>19</v>
      </c>
      <c r="N871" s="135" t="s">
        <v>44</v>
      </c>
      <c r="P871" s="136">
        <f>O871*H871</f>
        <v>0</v>
      </c>
      <c r="Q871" s="136">
        <v>0</v>
      </c>
      <c r="R871" s="136">
        <f>Q871*H871</f>
        <v>0</v>
      </c>
      <c r="S871" s="136">
        <v>0</v>
      </c>
      <c r="T871" s="137">
        <f>S871*H871</f>
        <v>0</v>
      </c>
      <c r="AR871" s="138" t="s">
        <v>245</v>
      </c>
      <c r="AT871" s="138" t="s">
        <v>155</v>
      </c>
      <c r="AU871" s="138" t="s">
        <v>85</v>
      </c>
      <c r="AY871" s="17" t="s">
        <v>153</v>
      </c>
      <c r="BE871" s="139">
        <f>IF(N871="základní",J871,0)</f>
        <v>0</v>
      </c>
      <c r="BF871" s="139">
        <f>IF(N871="snížená",J871,0)</f>
        <v>0</v>
      </c>
      <c r="BG871" s="139">
        <f>IF(N871="zákl. přenesená",J871,0)</f>
        <v>0</v>
      </c>
      <c r="BH871" s="139">
        <f>IF(N871="sníž. přenesená",J871,0)</f>
        <v>0</v>
      </c>
      <c r="BI871" s="139">
        <f>IF(N871="nulová",J871,0)</f>
        <v>0</v>
      </c>
      <c r="BJ871" s="17" t="s">
        <v>85</v>
      </c>
      <c r="BK871" s="139">
        <f>ROUND(I871*H871,2)</f>
        <v>0</v>
      </c>
      <c r="BL871" s="17" t="s">
        <v>245</v>
      </c>
      <c r="BM871" s="138" t="s">
        <v>1561</v>
      </c>
    </row>
    <row r="872" spans="2:65" s="1" customFormat="1" ht="14.45" customHeight="1">
      <c r="B872" s="32"/>
      <c r="C872" s="165" t="s">
        <v>1562</v>
      </c>
      <c r="D872" s="165" t="s">
        <v>267</v>
      </c>
      <c r="E872" s="166" t="s">
        <v>1563</v>
      </c>
      <c r="F872" s="167" t="s">
        <v>1564</v>
      </c>
      <c r="G872" s="168" t="s">
        <v>224</v>
      </c>
      <c r="H872" s="169">
        <v>1</v>
      </c>
      <c r="I872" s="170"/>
      <c r="J872" s="171">
        <f>ROUND(I872*H872,2)</f>
        <v>0</v>
      </c>
      <c r="K872" s="167" t="s">
        <v>19</v>
      </c>
      <c r="L872" s="172"/>
      <c r="M872" s="173" t="s">
        <v>19</v>
      </c>
      <c r="N872" s="174" t="s">
        <v>44</v>
      </c>
      <c r="P872" s="136">
        <f>O872*H872</f>
        <v>0</v>
      </c>
      <c r="Q872" s="136">
        <v>3.2000000000000002E-3</v>
      </c>
      <c r="R872" s="136">
        <f>Q872*H872</f>
        <v>3.2000000000000002E-3</v>
      </c>
      <c r="S872" s="136">
        <v>0</v>
      </c>
      <c r="T872" s="137">
        <f>S872*H872</f>
        <v>0</v>
      </c>
      <c r="AR872" s="138" t="s">
        <v>270</v>
      </c>
      <c r="AT872" s="138" t="s">
        <v>267</v>
      </c>
      <c r="AU872" s="138" t="s">
        <v>85</v>
      </c>
      <c r="AY872" s="17" t="s">
        <v>153</v>
      </c>
      <c r="BE872" s="139">
        <f>IF(N872="základní",J872,0)</f>
        <v>0</v>
      </c>
      <c r="BF872" s="139">
        <f>IF(N872="snížená",J872,0)</f>
        <v>0</v>
      </c>
      <c r="BG872" s="139">
        <f>IF(N872="zákl. přenesená",J872,0)</f>
        <v>0</v>
      </c>
      <c r="BH872" s="139">
        <f>IF(N872="sníž. přenesená",J872,0)</f>
        <v>0</v>
      </c>
      <c r="BI872" s="139">
        <f>IF(N872="nulová",J872,0)</f>
        <v>0</v>
      </c>
      <c r="BJ872" s="17" t="s">
        <v>85</v>
      </c>
      <c r="BK872" s="139">
        <f>ROUND(I872*H872,2)</f>
        <v>0</v>
      </c>
      <c r="BL872" s="17" t="s">
        <v>245</v>
      </c>
      <c r="BM872" s="138" t="s">
        <v>1565</v>
      </c>
    </row>
    <row r="873" spans="2:65" s="1" customFormat="1" ht="14.45" customHeight="1">
      <c r="B873" s="32"/>
      <c r="C873" s="165" t="s">
        <v>1087</v>
      </c>
      <c r="D873" s="165" t="s">
        <v>267</v>
      </c>
      <c r="E873" s="166" t="s">
        <v>1566</v>
      </c>
      <c r="F873" s="167" t="s">
        <v>1567</v>
      </c>
      <c r="G873" s="168" t="s">
        <v>224</v>
      </c>
      <c r="H873" s="169">
        <v>1</v>
      </c>
      <c r="I873" s="170"/>
      <c r="J873" s="171">
        <f>ROUND(I873*H873,2)</f>
        <v>0</v>
      </c>
      <c r="K873" s="167" t="s">
        <v>19</v>
      </c>
      <c r="L873" s="172"/>
      <c r="M873" s="173" t="s">
        <v>19</v>
      </c>
      <c r="N873" s="174" t="s">
        <v>44</v>
      </c>
      <c r="P873" s="136">
        <f>O873*H873</f>
        <v>0</v>
      </c>
      <c r="Q873" s="136">
        <v>6.0000000000000001E-3</v>
      </c>
      <c r="R873" s="136">
        <f>Q873*H873</f>
        <v>6.0000000000000001E-3</v>
      </c>
      <c r="S873" s="136">
        <v>0</v>
      </c>
      <c r="T873" s="137">
        <f>S873*H873</f>
        <v>0</v>
      </c>
      <c r="AR873" s="138" t="s">
        <v>270</v>
      </c>
      <c r="AT873" s="138" t="s">
        <v>267</v>
      </c>
      <c r="AU873" s="138" t="s">
        <v>85</v>
      </c>
      <c r="AY873" s="17" t="s">
        <v>153</v>
      </c>
      <c r="BE873" s="139">
        <f>IF(N873="základní",J873,0)</f>
        <v>0</v>
      </c>
      <c r="BF873" s="139">
        <f>IF(N873="snížená",J873,0)</f>
        <v>0</v>
      </c>
      <c r="BG873" s="139">
        <f>IF(N873="zákl. přenesená",J873,0)</f>
        <v>0</v>
      </c>
      <c r="BH873" s="139">
        <f>IF(N873="sníž. přenesená",J873,0)</f>
        <v>0</v>
      </c>
      <c r="BI873" s="139">
        <f>IF(N873="nulová",J873,0)</f>
        <v>0</v>
      </c>
      <c r="BJ873" s="17" t="s">
        <v>85</v>
      </c>
      <c r="BK873" s="139">
        <f>ROUND(I873*H873,2)</f>
        <v>0</v>
      </c>
      <c r="BL873" s="17" t="s">
        <v>245</v>
      </c>
      <c r="BM873" s="138" t="s">
        <v>1568</v>
      </c>
    </row>
    <row r="874" spans="2:65" s="1" customFormat="1" ht="14.45" customHeight="1">
      <c r="B874" s="32"/>
      <c r="C874" s="127" t="s">
        <v>1569</v>
      </c>
      <c r="D874" s="127" t="s">
        <v>155</v>
      </c>
      <c r="E874" s="128" t="s">
        <v>1570</v>
      </c>
      <c r="F874" s="129" t="s">
        <v>1571</v>
      </c>
      <c r="G874" s="130" t="s">
        <v>202</v>
      </c>
      <c r="H874" s="131">
        <v>3.2</v>
      </c>
      <c r="I874" s="132"/>
      <c r="J874" s="133">
        <f>ROUND(I874*H874,2)</f>
        <v>0</v>
      </c>
      <c r="K874" s="129" t="s">
        <v>159</v>
      </c>
      <c r="L874" s="32"/>
      <c r="M874" s="134" t="s">
        <v>19</v>
      </c>
      <c r="N874" s="135" t="s">
        <v>44</v>
      </c>
      <c r="P874" s="136">
        <f>O874*H874</f>
        <v>0</v>
      </c>
      <c r="Q874" s="136">
        <v>0</v>
      </c>
      <c r="R874" s="136">
        <f>Q874*H874</f>
        <v>0</v>
      </c>
      <c r="S874" s="136">
        <v>0.02</v>
      </c>
      <c r="T874" s="137">
        <f>S874*H874</f>
        <v>6.4000000000000001E-2</v>
      </c>
      <c r="AR874" s="138" t="s">
        <v>245</v>
      </c>
      <c r="AT874" s="138" t="s">
        <v>155</v>
      </c>
      <c r="AU874" s="138" t="s">
        <v>85</v>
      </c>
      <c r="AY874" s="17" t="s">
        <v>153</v>
      </c>
      <c r="BE874" s="139">
        <f>IF(N874="základní",J874,0)</f>
        <v>0</v>
      </c>
      <c r="BF874" s="139">
        <f>IF(N874="snížená",J874,0)</f>
        <v>0</v>
      </c>
      <c r="BG874" s="139">
        <f>IF(N874="zákl. přenesená",J874,0)</f>
        <v>0</v>
      </c>
      <c r="BH874" s="139">
        <f>IF(N874="sníž. přenesená",J874,0)</f>
        <v>0</v>
      </c>
      <c r="BI874" s="139">
        <f>IF(N874="nulová",J874,0)</f>
        <v>0</v>
      </c>
      <c r="BJ874" s="17" t="s">
        <v>85</v>
      </c>
      <c r="BK874" s="139">
        <f>ROUND(I874*H874,2)</f>
        <v>0</v>
      </c>
      <c r="BL874" s="17" t="s">
        <v>245</v>
      </c>
      <c r="BM874" s="138" t="s">
        <v>1572</v>
      </c>
    </row>
    <row r="875" spans="2:65" s="1" customFormat="1" hidden="1">
      <c r="B875" s="32"/>
      <c r="D875" s="140" t="s">
        <v>162</v>
      </c>
      <c r="F875" s="141" t="s">
        <v>1573</v>
      </c>
      <c r="I875" s="142"/>
      <c r="L875" s="32"/>
      <c r="M875" s="143"/>
      <c r="T875" s="53"/>
      <c r="AT875" s="17" t="s">
        <v>162</v>
      </c>
      <c r="AU875" s="17" t="s">
        <v>85</v>
      </c>
    </row>
    <row r="876" spans="2:65" s="1" customFormat="1" ht="14.45" customHeight="1">
      <c r="B876" s="32"/>
      <c r="C876" s="127" t="s">
        <v>1574</v>
      </c>
      <c r="D876" s="127" t="s">
        <v>155</v>
      </c>
      <c r="E876" s="128" t="s">
        <v>1575</v>
      </c>
      <c r="F876" s="129" t="s">
        <v>1576</v>
      </c>
      <c r="G876" s="130" t="s">
        <v>202</v>
      </c>
      <c r="H876" s="131">
        <v>3.2</v>
      </c>
      <c r="I876" s="132"/>
      <c r="J876" s="133">
        <f>ROUND(I876*H876,2)</f>
        <v>0</v>
      </c>
      <c r="K876" s="129" t="s">
        <v>159</v>
      </c>
      <c r="L876" s="32"/>
      <c r="M876" s="134" t="s">
        <v>19</v>
      </c>
      <c r="N876" s="135" t="s">
        <v>44</v>
      </c>
      <c r="P876" s="136">
        <f>O876*H876</f>
        <v>0</v>
      </c>
      <c r="Q876" s="136">
        <v>1.0000000000000001E-5</v>
      </c>
      <c r="R876" s="136">
        <f>Q876*H876</f>
        <v>3.2000000000000005E-5</v>
      </c>
      <c r="S876" s="136">
        <v>0</v>
      </c>
      <c r="T876" s="137">
        <f>S876*H876</f>
        <v>0</v>
      </c>
      <c r="AR876" s="138" t="s">
        <v>245</v>
      </c>
      <c r="AT876" s="138" t="s">
        <v>155</v>
      </c>
      <c r="AU876" s="138" t="s">
        <v>85</v>
      </c>
      <c r="AY876" s="17" t="s">
        <v>153</v>
      </c>
      <c r="BE876" s="139">
        <f>IF(N876="základní",J876,0)</f>
        <v>0</v>
      </c>
      <c r="BF876" s="139">
        <f>IF(N876="snížená",J876,0)</f>
        <v>0</v>
      </c>
      <c r="BG876" s="139">
        <f>IF(N876="zákl. přenesená",J876,0)</f>
        <v>0</v>
      </c>
      <c r="BH876" s="139">
        <f>IF(N876="sníž. přenesená",J876,0)</f>
        <v>0</v>
      </c>
      <c r="BI876" s="139">
        <f>IF(N876="nulová",J876,0)</f>
        <v>0</v>
      </c>
      <c r="BJ876" s="17" t="s">
        <v>85</v>
      </c>
      <c r="BK876" s="139">
        <f>ROUND(I876*H876,2)</f>
        <v>0</v>
      </c>
      <c r="BL876" s="17" t="s">
        <v>245</v>
      </c>
      <c r="BM876" s="138" t="s">
        <v>1577</v>
      </c>
    </row>
    <row r="877" spans="2:65" s="1" customFormat="1" hidden="1">
      <c r="B877" s="32"/>
      <c r="D877" s="140" t="s">
        <v>162</v>
      </c>
      <c r="F877" s="141" t="s">
        <v>1578</v>
      </c>
      <c r="I877" s="142"/>
      <c r="L877" s="32"/>
      <c r="M877" s="143"/>
      <c r="T877" s="53"/>
      <c r="AT877" s="17" t="s">
        <v>162</v>
      </c>
      <c r="AU877" s="17" t="s">
        <v>85</v>
      </c>
    </row>
    <row r="878" spans="2:65" s="1" customFormat="1" ht="14.45" customHeight="1">
      <c r="B878" s="32"/>
      <c r="C878" s="165" t="s">
        <v>1579</v>
      </c>
      <c r="D878" s="165" t="s">
        <v>267</v>
      </c>
      <c r="E878" s="166" t="s">
        <v>1580</v>
      </c>
      <c r="F878" s="167" t="s">
        <v>1581</v>
      </c>
      <c r="G878" s="168" t="s">
        <v>224</v>
      </c>
      <c r="H878" s="169">
        <v>9</v>
      </c>
      <c r="I878" s="170"/>
      <c r="J878" s="171">
        <f>ROUND(I878*H878,2)</f>
        <v>0</v>
      </c>
      <c r="K878" s="167" t="s">
        <v>19</v>
      </c>
      <c r="L878" s="172"/>
      <c r="M878" s="173" t="s">
        <v>19</v>
      </c>
      <c r="N878" s="174" t="s">
        <v>44</v>
      </c>
      <c r="P878" s="136">
        <f>O878*H878</f>
        <v>0</v>
      </c>
      <c r="Q878" s="136">
        <v>1</v>
      </c>
      <c r="R878" s="136">
        <f>Q878*H878</f>
        <v>9</v>
      </c>
      <c r="S878" s="136">
        <v>0</v>
      </c>
      <c r="T878" s="137">
        <f>S878*H878</f>
        <v>0</v>
      </c>
      <c r="AR878" s="138" t="s">
        <v>270</v>
      </c>
      <c r="AT878" s="138" t="s">
        <v>267</v>
      </c>
      <c r="AU878" s="138" t="s">
        <v>85</v>
      </c>
      <c r="AY878" s="17" t="s">
        <v>153</v>
      </c>
      <c r="BE878" s="139">
        <f>IF(N878="základní",J878,0)</f>
        <v>0</v>
      </c>
      <c r="BF878" s="139">
        <f>IF(N878="snížená",J878,0)</f>
        <v>0</v>
      </c>
      <c r="BG878" s="139">
        <f>IF(N878="zákl. přenesená",J878,0)</f>
        <v>0</v>
      </c>
      <c r="BH878" s="139">
        <f>IF(N878="sníž. přenesená",J878,0)</f>
        <v>0</v>
      </c>
      <c r="BI878" s="139">
        <f>IF(N878="nulová",J878,0)</f>
        <v>0</v>
      </c>
      <c r="BJ878" s="17" t="s">
        <v>85</v>
      </c>
      <c r="BK878" s="139">
        <f>ROUND(I878*H878,2)</f>
        <v>0</v>
      </c>
      <c r="BL878" s="17" t="s">
        <v>245</v>
      </c>
      <c r="BM878" s="138" t="s">
        <v>1582</v>
      </c>
    </row>
    <row r="879" spans="2:65" s="1" customFormat="1" ht="14.45" customHeight="1">
      <c r="B879" s="32"/>
      <c r="C879" s="127" t="s">
        <v>1583</v>
      </c>
      <c r="D879" s="127" t="s">
        <v>155</v>
      </c>
      <c r="E879" s="128" t="s">
        <v>1584</v>
      </c>
      <c r="F879" s="129" t="s">
        <v>1585</v>
      </c>
      <c r="G879" s="130" t="s">
        <v>500</v>
      </c>
      <c r="H879" s="131">
        <v>1</v>
      </c>
      <c r="I879" s="132"/>
      <c r="J879" s="133">
        <f>ROUND(I879*H879,2)</f>
        <v>0</v>
      </c>
      <c r="K879" s="129" t="s">
        <v>159</v>
      </c>
      <c r="L879" s="32"/>
      <c r="M879" s="134" t="s">
        <v>19</v>
      </c>
      <c r="N879" s="135" t="s">
        <v>44</v>
      </c>
      <c r="P879" s="136">
        <f>O879*H879</f>
        <v>0</v>
      </c>
      <c r="Q879" s="136">
        <v>0</v>
      </c>
      <c r="R879" s="136">
        <f>Q879*H879</f>
        <v>0</v>
      </c>
      <c r="S879" s="136">
        <v>0</v>
      </c>
      <c r="T879" s="137">
        <f>S879*H879</f>
        <v>0</v>
      </c>
      <c r="AR879" s="138" t="s">
        <v>245</v>
      </c>
      <c r="AT879" s="138" t="s">
        <v>155</v>
      </c>
      <c r="AU879" s="138" t="s">
        <v>85</v>
      </c>
      <c r="AY879" s="17" t="s">
        <v>153</v>
      </c>
      <c r="BE879" s="139">
        <f>IF(N879="základní",J879,0)</f>
        <v>0</v>
      </c>
      <c r="BF879" s="139">
        <f>IF(N879="snížená",J879,0)</f>
        <v>0</v>
      </c>
      <c r="BG879" s="139">
        <f>IF(N879="zákl. přenesená",J879,0)</f>
        <v>0</v>
      </c>
      <c r="BH879" s="139">
        <f>IF(N879="sníž. přenesená",J879,0)</f>
        <v>0</v>
      </c>
      <c r="BI879" s="139">
        <f>IF(N879="nulová",J879,0)</f>
        <v>0</v>
      </c>
      <c r="BJ879" s="17" t="s">
        <v>85</v>
      </c>
      <c r="BK879" s="139">
        <f>ROUND(I879*H879,2)</f>
        <v>0</v>
      </c>
      <c r="BL879" s="17" t="s">
        <v>245</v>
      </c>
      <c r="BM879" s="138" t="s">
        <v>1586</v>
      </c>
    </row>
    <row r="880" spans="2:65" s="1" customFormat="1" hidden="1">
      <c r="B880" s="32"/>
      <c r="D880" s="140" t="s">
        <v>162</v>
      </c>
      <c r="F880" s="141" t="s">
        <v>1587</v>
      </c>
      <c r="I880" s="142"/>
      <c r="L880" s="32"/>
      <c r="M880" s="143"/>
      <c r="T880" s="53"/>
      <c r="AT880" s="17" t="s">
        <v>162</v>
      </c>
      <c r="AU880" s="17" t="s">
        <v>85</v>
      </c>
    </row>
    <row r="881" spans="2:65" s="1" customFormat="1" ht="14.45" customHeight="1">
      <c r="B881" s="32"/>
      <c r="C881" s="165" t="s">
        <v>1588</v>
      </c>
      <c r="D881" s="165" t="s">
        <v>267</v>
      </c>
      <c r="E881" s="166" t="s">
        <v>1589</v>
      </c>
      <c r="F881" s="167" t="s">
        <v>1590</v>
      </c>
      <c r="G881" s="168" t="s">
        <v>224</v>
      </c>
      <c r="H881" s="169">
        <v>1</v>
      </c>
      <c r="I881" s="170"/>
      <c r="J881" s="171">
        <f>ROUND(I881*H881,2)</f>
        <v>0</v>
      </c>
      <c r="K881" s="167" t="s">
        <v>159</v>
      </c>
      <c r="L881" s="172"/>
      <c r="M881" s="173" t="s">
        <v>19</v>
      </c>
      <c r="N881" s="174" t="s">
        <v>44</v>
      </c>
      <c r="P881" s="136">
        <f>O881*H881</f>
        <v>0</v>
      </c>
      <c r="Q881" s="136">
        <v>5.8999999999999999E-3</v>
      </c>
      <c r="R881" s="136">
        <f>Q881*H881</f>
        <v>5.8999999999999999E-3</v>
      </c>
      <c r="S881" s="136">
        <v>0</v>
      </c>
      <c r="T881" s="137">
        <f>S881*H881</f>
        <v>0</v>
      </c>
      <c r="AR881" s="138" t="s">
        <v>270</v>
      </c>
      <c r="AT881" s="138" t="s">
        <v>267</v>
      </c>
      <c r="AU881" s="138" t="s">
        <v>85</v>
      </c>
      <c r="AY881" s="17" t="s">
        <v>153</v>
      </c>
      <c r="BE881" s="139">
        <f>IF(N881="základní",J881,0)</f>
        <v>0</v>
      </c>
      <c r="BF881" s="139">
        <f>IF(N881="snížená",J881,0)</f>
        <v>0</v>
      </c>
      <c r="BG881" s="139">
        <f>IF(N881="zákl. přenesená",J881,0)</f>
        <v>0</v>
      </c>
      <c r="BH881" s="139">
        <f>IF(N881="sníž. přenesená",J881,0)</f>
        <v>0</v>
      </c>
      <c r="BI881" s="139">
        <f>IF(N881="nulová",J881,0)</f>
        <v>0</v>
      </c>
      <c r="BJ881" s="17" t="s">
        <v>85</v>
      </c>
      <c r="BK881" s="139">
        <f>ROUND(I881*H881,2)</f>
        <v>0</v>
      </c>
      <c r="BL881" s="17" t="s">
        <v>245</v>
      </c>
      <c r="BM881" s="138" t="s">
        <v>1591</v>
      </c>
    </row>
    <row r="882" spans="2:65" s="1" customFormat="1" ht="19.5">
      <c r="B882" s="32"/>
      <c r="D882" s="145" t="s">
        <v>1371</v>
      </c>
      <c r="F882" s="175" t="s">
        <v>1592</v>
      </c>
      <c r="I882" s="142"/>
      <c r="L882" s="32"/>
      <c r="M882" s="143"/>
      <c r="T882" s="53"/>
      <c r="AT882" s="17" t="s">
        <v>1371</v>
      </c>
      <c r="AU882" s="17" t="s">
        <v>85</v>
      </c>
    </row>
    <row r="883" spans="2:65" s="1" customFormat="1" ht="14.45" customHeight="1">
      <c r="B883" s="32"/>
      <c r="C883" s="127" t="s">
        <v>1593</v>
      </c>
      <c r="D883" s="127" t="s">
        <v>155</v>
      </c>
      <c r="E883" s="128" t="s">
        <v>1594</v>
      </c>
      <c r="F883" s="129" t="s">
        <v>1595</v>
      </c>
      <c r="G883" s="130" t="s">
        <v>874</v>
      </c>
      <c r="H883" s="131">
        <v>164</v>
      </c>
      <c r="I883" s="132"/>
      <c r="J883" s="133">
        <f>ROUND(I883*H883,2)</f>
        <v>0</v>
      </c>
      <c r="K883" s="129" t="s">
        <v>159</v>
      </c>
      <c r="L883" s="32"/>
      <c r="M883" s="134" t="s">
        <v>19</v>
      </c>
      <c r="N883" s="135" t="s">
        <v>44</v>
      </c>
      <c r="P883" s="136">
        <f>O883*H883</f>
        <v>0</v>
      </c>
      <c r="Q883" s="136">
        <v>5.0000000000000002E-5</v>
      </c>
      <c r="R883" s="136">
        <f>Q883*H883</f>
        <v>8.2000000000000007E-3</v>
      </c>
      <c r="S883" s="136">
        <v>0</v>
      </c>
      <c r="T883" s="137">
        <f>S883*H883</f>
        <v>0</v>
      </c>
      <c r="AR883" s="138" t="s">
        <v>245</v>
      </c>
      <c r="AT883" s="138" t="s">
        <v>155</v>
      </c>
      <c r="AU883" s="138" t="s">
        <v>85</v>
      </c>
      <c r="AY883" s="17" t="s">
        <v>153</v>
      </c>
      <c r="BE883" s="139">
        <f>IF(N883="základní",J883,0)</f>
        <v>0</v>
      </c>
      <c r="BF883" s="139">
        <f>IF(N883="snížená",J883,0)</f>
        <v>0</v>
      </c>
      <c r="BG883" s="139">
        <f>IF(N883="zákl. přenesená",J883,0)</f>
        <v>0</v>
      </c>
      <c r="BH883" s="139">
        <f>IF(N883="sníž. přenesená",J883,0)</f>
        <v>0</v>
      </c>
      <c r="BI883" s="139">
        <f>IF(N883="nulová",J883,0)</f>
        <v>0</v>
      </c>
      <c r="BJ883" s="17" t="s">
        <v>85</v>
      </c>
      <c r="BK883" s="139">
        <f>ROUND(I883*H883,2)</f>
        <v>0</v>
      </c>
      <c r="BL883" s="17" t="s">
        <v>245</v>
      </c>
      <c r="BM883" s="138" t="s">
        <v>1596</v>
      </c>
    </row>
    <row r="884" spans="2:65" s="1" customFormat="1" hidden="1">
      <c r="B884" s="32"/>
      <c r="D884" s="140" t="s">
        <v>162</v>
      </c>
      <c r="F884" s="141" t="s">
        <v>1597</v>
      </c>
      <c r="I884" s="142"/>
      <c r="L884" s="32"/>
      <c r="M884" s="143"/>
      <c r="T884" s="53"/>
      <c r="AT884" s="17" t="s">
        <v>162</v>
      </c>
      <c r="AU884" s="17" t="s">
        <v>85</v>
      </c>
    </row>
    <row r="885" spans="2:65" s="1" customFormat="1" ht="14.45" customHeight="1">
      <c r="B885" s="32"/>
      <c r="C885" s="165" t="s">
        <v>1598</v>
      </c>
      <c r="D885" s="165" t="s">
        <v>267</v>
      </c>
      <c r="E885" s="166" t="s">
        <v>1599</v>
      </c>
      <c r="F885" s="167" t="s">
        <v>1600</v>
      </c>
      <c r="G885" s="168" t="s">
        <v>177</v>
      </c>
      <c r="H885" s="169">
        <v>1.64</v>
      </c>
      <c r="I885" s="170"/>
      <c r="J885" s="171">
        <f>ROUND(I885*H885,2)</f>
        <v>0</v>
      </c>
      <c r="K885" s="167" t="s">
        <v>159</v>
      </c>
      <c r="L885" s="172"/>
      <c r="M885" s="173" t="s">
        <v>19</v>
      </c>
      <c r="N885" s="174" t="s">
        <v>44</v>
      </c>
      <c r="P885" s="136">
        <f>O885*H885</f>
        <v>0</v>
      </c>
      <c r="Q885" s="136">
        <v>1</v>
      </c>
      <c r="R885" s="136">
        <f>Q885*H885</f>
        <v>1.64</v>
      </c>
      <c r="S885" s="136">
        <v>0</v>
      </c>
      <c r="T885" s="137">
        <f>S885*H885</f>
        <v>0</v>
      </c>
      <c r="AR885" s="138" t="s">
        <v>270</v>
      </c>
      <c r="AT885" s="138" t="s">
        <v>267</v>
      </c>
      <c r="AU885" s="138" t="s">
        <v>85</v>
      </c>
      <c r="AY885" s="17" t="s">
        <v>153</v>
      </c>
      <c r="BE885" s="139">
        <f>IF(N885="základní",J885,0)</f>
        <v>0</v>
      </c>
      <c r="BF885" s="139">
        <f>IF(N885="snížená",J885,0)</f>
        <v>0</v>
      </c>
      <c r="BG885" s="139">
        <f>IF(N885="zákl. přenesená",J885,0)</f>
        <v>0</v>
      </c>
      <c r="BH885" s="139">
        <f>IF(N885="sníž. přenesená",J885,0)</f>
        <v>0</v>
      </c>
      <c r="BI885" s="139">
        <f>IF(N885="nulová",J885,0)</f>
        <v>0</v>
      </c>
      <c r="BJ885" s="17" t="s">
        <v>85</v>
      </c>
      <c r="BK885" s="139">
        <f>ROUND(I885*H885,2)</f>
        <v>0</v>
      </c>
      <c r="BL885" s="17" t="s">
        <v>245</v>
      </c>
      <c r="BM885" s="138" t="s">
        <v>1601</v>
      </c>
    </row>
    <row r="886" spans="2:65" s="1" customFormat="1" ht="14.45" customHeight="1">
      <c r="B886" s="32"/>
      <c r="C886" s="127" t="s">
        <v>1602</v>
      </c>
      <c r="D886" s="127" t="s">
        <v>155</v>
      </c>
      <c r="E886" s="128" t="s">
        <v>1603</v>
      </c>
      <c r="F886" s="129" t="s">
        <v>1604</v>
      </c>
      <c r="G886" s="130" t="s">
        <v>874</v>
      </c>
      <c r="H886" s="131">
        <v>1066.24</v>
      </c>
      <c r="I886" s="132"/>
      <c r="J886" s="133">
        <f>ROUND(I886*H886,2)</f>
        <v>0</v>
      </c>
      <c r="K886" s="129" t="s">
        <v>159</v>
      </c>
      <c r="L886" s="32"/>
      <c r="M886" s="134" t="s">
        <v>19</v>
      </c>
      <c r="N886" s="135" t="s">
        <v>44</v>
      </c>
      <c r="P886" s="136">
        <f>O886*H886</f>
        <v>0</v>
      </c>
      <c r="Q886" s="136">
        <v>5.0000000000000002E-5</v>
      </c>
      <c r="R886" s="136">
        <f>Q886*H886</f>
        <v>5.3312000000000005E-2</v>
      </c>
      <c r="S886" s="136">
        <v>0</v>
      </c>
      <c r="T886" s="137">
        <f>S886*H886</f>
        <v>0</v>
      </c>
      <c r="AR886" s="138" t="s">
        <v>245</v>
      </c>
      <c r="AT886" s="138" t="s">
        <v>155</v>
      </c>
      <c r="AU886" s="138" t="s">
        <v>85</v>
      </c>
      <c r="AY886" s="17" t="s">
        <v>153</v>
      </c>
      <c r="BE886" s="139">
        <f>IF(N886="základní",J886,0)</f>
        <v>0</v>
      </c>
      <c r="BF886" s="139">
        <f>IF(N886="snížená",J886,0)</f>
        <v>0</v>
      </c>
      <c r="BG886" s="139">
        <f>IF(N886="zákl. přenesená",J886,0)</f>
        <v>0</v>
      </c>
      <c r="BH886" s="139">
        <f>IF(N886="sníž. přenesená",J886,0)</f>
        <v>0</v>
      </c>
      <c r="BI886" s="139">
        <f>IF(N886="nulová",J886,0)</f>
        <v>0</v>
      </c>
      <c r="BJ886" s="17" t="s">
        <v>85</v>
      </c>
      <c r="BK886" s="139">
        <f>ROUND(I886*H886,2)</f>
        <v>0</v>
      </c>
      <c r="BL886" s="17" t="s">
        <v>245</v>
      </c>
      <c r="BM886" s="138" t="s">
        <v>1605</v>
      </c>
    </row>
    <row r="887" spans="2:65" s="1" customFormat="1" hidden="1">
      <c r="B887" s="32"/>
      <c r="D887" s="140" t="s">
        <v>162</v>
      </c>
      <c r="F887" s="141" t="s">
        <v>1606</v>
      </c>
      <c r="I887" s="142"/>
      <c r="L887" s="32"/>
      <c r="M887" s="143"/>
      <c r="T887" s="53"/>
      <c r="AT887" s="17" t="s">
        <v>162</v>
      </c>
      <c r="AU887" s="17" t="s">
        <v>85</v>
      </c>
    </row>
    <row r="888" spans="2:65" s="14" customFormat="1">
      <c r="B888" s="159"/>
      <c r="D888" s="145" t="s">
        <v>164</v>
      </c>
      <c r="E888" s="160" t="s">
        <v>19</v>
      </c>
      <c r="F888" s="161" t="s">
        <v>1017</v>
      </c>
      <c r="H888" s="160" t="s">
        <v>19</v>
      </c>
      <c r="I888" s="162"/>
      <c r="L888" s="159"/>
      <c r="M888" s="163"/>
      <c r="T888" s="164"/>
      <c r="AT888" s="160" t="s">
        <v>164</v>
      </c>
      <c r="AU888" s="160" t="s">
        <v>85</v>
      </c>
      <c r="AV888" s="14" t="s">
        <v>80</v>
      </c>
      <c r="AW888" s="14" t="s">
        <v>33</v>
      </c>
      <c r="AX888" s="14" t="s">
        <v>72</v>
      </c>
      <c r="AY888" s="160" t="s">
        <v>153</v>
      </c>
    </row>
    <row r="889" spans="2:65" s="12" customFormat="1">
      <c r="B889" s="144"/>
      <c r="D889" s="145" t="s">
        <v>164</v>
      </c>
      <c r="E889" s="146" t="s">
        <v>19</v>
      </c>
      <c r="F889" s="147" t="s">
        <v>1607</v>
      </c>
      <c r="H889" s="148">
        <v>1066.24</v>
      </c>
      <c r="I889" s="149"/>
      <c r="L889" s="144"/>
      <c r="M889" s="150"/>
      <c r="T889" s="151"/>
      <c r="AT889" s="146" t="s">
        <v>164</v>
      </c>
      <c r="AU889" s="146" t="s">
        <v>85</v>
      </c>
      <c r="AV889" s="12" t="s">
        <v>85</v>
      </c>
      <c r="AW889" s="12" t="s">
        <v>33</v>
      </c>
      <c r="AX889" s="12" t="s">
        <v>72</v>
      </c>
      <c r="AY889" s="146" t="s">
        <v>153</v>
      </c>
    </row>
    <row r="890" spans="2:65" s="13" customFormat="1">
      <c r="B890" s="152"/>
      <c r="D890" s="145" t="s">
        <v>164</v>
      </c>
      <c r="E890" s="153" t="s">
        <v>19</v>
      </c>
      <c r="F890" s="154" t="s">
        <v>198</v>
      </c>
      <c r="H890" s="155">
        <v>1066.24</v>
      </c>
      <c r="I890" s="156"/>
      <c r="L890" s="152"/>
      <c r="M890" s="157"/>
      <c r="T890" s="158"/>
      <c r="AT890" s="153" t="s">
        <v>164</v>
      </c>
      <c r="AU890" s="153" t="s">
        <v>85</v>
      </c>
      <c r="AV890" s="13" t="s">
        <v>160</v>
      </c>
      <c r="AW890" s="13" t="s">
        <v>33</v>
      </c>
      <c r="AX890" s="13" t="s">
        <v>80</v>
      </c>
      <c r="AY890" s="153" t="s">
        <v>153</v>
      </c>
    </row>
    <row r="891" spans="2:65" s="1" customFormat="1" ht="14.45" customHeight="1">
      <c r="B891" s="32"/>
      <c r="C891" s="165" t="s">
        <v>1608</v>
      </c>
      <c r="D891" s="165" t="s">
        <v>267</v>
      </c>
      <c r="E891" s="166" t="s">
        <v>1609</v>
      </c>
      <c r="F891" s="167" t="s">
        <v>1610</v>
      </c>
      <c r="G891" s="168" t="s">
        <v>177</v>
      </c>
      <c r="H891" s="169">
        <v>1.0660000000000001</v>
      </c>
      <c r="I891" s="170"/>
      <c r="J891" s="171">
        <f>ROUND(I891*H891,2)</f>
        <v>0</v>
      </c>
      <c r="K891" s="167" t="s">
        <v>159</v>
      </c>
      <c r="L891" s="172"/>
      <c r="M891" s="173" t="s">
        <v>19</v>
      </c>
      <c r="N891" s="174" t="s">
        <v>44</v>
      </c>
      <c r="P891" s="136">
        <f>O891*H891</f>
        <v>0</v>
      </c>
      <c r="Q891" s="136">
        <v>1</v>
      </c>
      <c r="R891" s="136">
        <f>Q891*H891</f>
        <v>1.0660000000000001</v>
      </c>
      <c r="S891" s="136">
        <v>0</v>
      </c>
      <c r="T891" s="137">
        <f>S891*H891</f>
        <v>0</v>
      </c>
      <c r="AR891" s="138" t="s">
        <v>270</v>
      </c>
      <c r="AT891" s="138" t="s">
        <v>267</v>
      </c>
      <c r="AU891" s="138" t="s">
        <v>85</v>
      </c>
      <c r="AY891" s="17" t="s">
        <v>153</v>
      </c>
      <c r="BE891" s="139">
        <f>IF(N891="základní",J891,0)</f>
        <v>0</v>
      </c>
      <c r="BF891" s="139">
        <f>IF(N891="snížená",J891,0)</f>
        <v>0</v>
      </c>
      <c r="BG891" s="139">
        <f>IF(N891="zákl. přenesená",J891,0)</f>
        <v>0</v>
      </c>
      <c r="BH891" s="139">
        <f>IF(N891="sníž. přenesená",J891,0)</f>
        <v>0</v>
      </c>
      <c r="BI891" s="139">
        <f>IF(N891="nulová",J891,0)</f>
        <v>0</v>
      </c>
      <c r="BJ891" s="17" t="s">
        <v>85</v>
      </c>
      <c r="BK891" s="139">
        <f>ROUND(I891*H891,2)</f>
        <v>0</v>
      </c>
      <c r="BL891" s="17" t="s">
        <v>245</v>
      </c>
      <c r="BM891" s="138" t="s">
        <v>1611</v>
      </c>
    </row>
    <row r="892" spans="2:65" s="1" customFormat="1" ht="14.45" customHeight="1">
      <c r="B892" s="32"/>
      <c r="C892" s="127" t="s">
        <v>1612</v>
      </c>
      <c r="D892" s="127" t="s">
        <v>155</v>
      </c>
      <c r="E892" s="128" t="s">
        <v>1613</v>
      </c>
      <c r="F892" s="129" t="s">
        <v>1614</v>
      </c>
      <c r="G892" s="130" t="s">
        <v>224</v>
      </c>
      <c r="H892" s="131">
        <v>2</v>
      </c>
      <c r="I892" s="132"/>
      <c r="J892" s="133">
        <f>ROUND(I892*H892,2)</f>
        <v>0</v>
      </c>
      <c r="K892" s="129" t="s">
        <v>19</v>
      </c>
      <c r="L892" s="32"/>
      <c r="M892" s="134" t="s">
        <v>19</v>
      </c>
      <c r="N892" s="135" t="s">
        <v>44</v>
      </c>
      <c r="P892" s="136">
        <f>O892*H892</f>
        <v>0</v>
      </c>
      <c r="Q892" s="136">
        <v>0</v>
      </c>
      <c r="R892" s="136">
        <f>Q892*H892</f>
        <v>0</v>
      </c>
      <c r="S892" s="136">
        <v>0</v>
      </c>
      <c r="T892" s="137">
        <f>S892*H892</f>
        <v>0</v>
      </c>
      <c r="AR892" s="138" t="s">
        <v>245</v>
      </c>
      <c r="AT892" s="138" t="s">
        <v>155</v>
      </c>
      <c r="AU892" s="138" t="s">
        <v>85</v>
      </c>
      <c r="AY892" s="17" t="s">
        <v>153</v>
      </c>
      <c r="BE892" s="139">
        <f>IF(N892="základní",J892,0)</f>
        <v>0</v>
      </c>
      <c r="BF892" s="139">
        <f>IF(N892="snížená",J892,0)</f>
        <v>0</v>
      </c>
      <c r="BG892" s="139">
        <f>IF(N892="zákl. přenesená",J892,0)</f>
        <v>0</v>
      </c>
      <c r="BH892" s="139">
        <f>IF(N892="sníž. přenesená",J892,0)</f>
        <v>0</v>
      </c>
      <c r="BI892" s="139">
        <f>IF(N892="nulová",J892,0)</f>
        <v>0</v>
      </c>
      <c r="BJ892" s="17" t="s">
        <v>85</v>
      </c>
      <c r="BK892" s="139">
        <f>ROUND(I892*H892,2)</f>
        <v>0</v>
      </c>
      <c r="BL892" s="17" t="s">
        <v>245</v>
      </c>
      <c r="BM892" s="138" t="s">
        <v>1615</v>
      </c>
    </row>
    <row r="893" spans="2:65" s="1" customFormat="1" ht="19.5">
      <c r="B893" s="32"/>
      <c r="D893" s="145" t="s">
        <v>1371</v>
      </c>
      <c r="F893" s="175" t="s">
        <v>1616</v>
      </c>
      <c r="I893" s="142"/>
      <c r="L893" s="32"/>
      <c r="M893" s="143"/>
      <c r="T893" s="53"/>
      <c r="AT893" s="17" t="s">
        <v>1371</v>
      </c>
      <c r="AU893" s="17" t="s">
        <v>85</v>
      </c>
    </row>
    <row r="894" spans="2:65" s="1" customFormat="1" ht="19.899999999999999" customHeight="1">
      <c r="B894" s="32"/>
      <c r="C894" s="127" t="s">
        <v>1617</v>
      </c>
      <c r="D894" s="127" t="s">
        <v>155</v>
      </c>
      <c r="E894" s="128" t="s">
        <v>1618</v>
      </c>
      <c r="F894" s="129" t="s">
        <v>1619</v>
      </c>
      <c r="G894" s="130" t="s">
        <v>874</v>
      </c>
      <c r="H894" s="131">
        <v>388</v>
      </c>
      <c r="I894" s="132"/>
      <c r="J894" s="133">
        <f>ROUND(I894*H894,2)</f>
        <v>0</v>
      </c>
      <c r="K894" s="129" t="s">
        <v>159</v>
      </c>
      <c r="L894" s="32"/>
      <c r="M894" s="134" t="s">
        <v>19</v>
      </c>
      <c r="N894" s="135" t="s">
        <v>44</v>
      </c>
      <c r="P894" s="136">
        <f>O894*H894</f>
        <v>0</v>
      </c>
      <c r="Q894" s="136">
        <v>0</v>
      </c>
      <c r="R894" s="136">
        <f>Q894*H894</f>
        <v>0</v>
      </c>
      <c r="S894" s="136">
        <v>1E-3</v>
      </c>
      <c r="T894" s="137">
        <f>S894*H894</f>
        <v>0.38800000000000001</v>
      </c>
      <c r="AR894" s="138" t="s">
        <v>245</v>
      </c>
      <c r="AT894" s="138" t="s">
        <v>155</v>
      </c>
      <c r="AU894" s="138" t="s">
        <v>85</v>
      </c>
      <c r="AY894" s="17" t="s">
        <v>153</v>
      </c>
      <c r="BE894" s="139">
        <f>IF(N894="základní",J894,0)</f>
        <v>0</v>
      </c>
      <c r="BF894" s="139">
        <f>IF(N894="snížená",J894,0)</f>
        <v>0</v>
      </c>
      <c r="BG894" s="139">
        <f>IF(N894="zákl. přenesená",J894,0)</f>
        <v>0</v>
      </c>
      <c r="BH894" s="139">
        <f>IF(N894="sníž. přenesená",J894,0)</f>
        <v>0</v>
      </c>
      <c r="BI894" s="139">
        <f>IF(N894="nulová",J894,0)</f>
        <v>0</v>
      </c>
      <c r="BJ894" s="17" t="s">
        <v>85</v>
      </c>
      <c r="BK894" s="139">
        <f>ROUND(I894*H894,2)</f>
        <v>0</v>
      </c>
      <c r="BL894" s="17" t="s">
        <v>245</v>
      </c>
      <c r="BM894" s="138" t="s">
        <v>1620</v>
      </c>
    </row>
    <row r="895" spans="2:65" s="1" customFormat="1" hidden="1">
      <c r="B895" s="32"/>
      <c r="D895" s="140" t="s">
        <v>162</v>
      </c>
      <c r="F895" s="141" t="s">
        <v>1621</v>
      </c>
      <c r="I895" s="142"/>
      <c r="L895" s="32"/>
      <c r="M895" s="143"/>
      <c r="T895" s="53"/>
      <c r="AT895" s="17" t="s">
        <v>162</v>
      </c>
      <c r="AU895" s="17" t="s">
        <v>85</v>
      </c>
    </row>
    <row r="896" spans="2:65" s="1" customFormat="1" ht="22.15" customHeight="1">
      <c r="B896" s="32"/>
      <c r="C896" s="127" t="s">
        <v>1622</v>
      </c>
      <c r="D896" s="127" t="s">
        <v>155</v>
      </c>
      <c r="E896" s="128" t="s">
        <v>1623</v>
      </c>
      <c r="F896" s="129" t="s">
        <v>1624</v>
      </c>
      <c r="G896" s="130" t="s">
        <v>177</v>
      </c>
      <c r="H896" s="131">
        <v>11.83</v>
      </c>
      <c r="I896" s="132"/>
      <c r="J896" s="133">
        <f>ROUND(I896*H896,2)</f>
        <v>0</v>
      </c>
      <c r="K896" s="129" t="s">
        <v>159</v>
      </c>
      <c r="L896" s="32"/>
      <c r="M896" s="134" t="s">
        <v>19</v>
      </c>
      <c r="N896" s="135" t="s">
        <v>44</v>
      </c>
      <c r="P896" s="136">
        <f>O896*H896</f>
        <v>0</v>
      </c>
      <c r="Q896" s="136">
        <v>0</v>
      </c>
      <c r="R896" s="136">
        <f>Q896*H896</f>
        <v>0</v>
      </c>
      <c r="S896" s="136">
        <v>0</v>
      </c>
      <c r="T896" s="137">
        <f>S896*H896</f>
        <v>0</v>
      </c>
      <c r="AR896" s="138" t="s">
        <v>245</v>
      </c>
      <c r="AT896" s="138" t="s">
        <v>155</v>
      </c>
      <c r="AU896" s="138" t="s">
        <v>85</v>
      </c>
      <c r="AY896" s="17" t="s">
        <v>153</v>
      </c>
      <c r="BE896" s="139">
        <f>IF(N896="základní",J896,0)</f>
        <v>0</v>
      </c>
      <c r="BF896" s="139">
        <f>IF(N896="snížená",J896,0)</f>
        <v>0</v>
      </c>
      <c r="BG896" s="139">
        <f>IF(N896="zákl. přenesená",J896,0)</f>
        <v>0</v>
      </c>
      <c r="BH896" s="139">
        <f>IF(N896="sníž. přenesená",J896,0)</f>
        <v>0</v>
      </c>
      <c r="BI896" s="139">
        <f>IF(N896="nulová",J896,0)</f>
        <v>0</v>
      </c>
      <c r="BJ896" s="17" t="s">
        <v>85</v>
      </c>
      <c r="BK896" s="139">
        <f>ROUND(I896*H896,2)</f>
        <v>0</v>
      </c>
      <c r="BL896" s="17" t="s">
        <v>245</v>
      </c>
      <c r="BM896" s="138" t="s">
        <v>1625</v>
      </c>
    </row>
    <row r="897" spans="2:65" s="1" customFormat="1" hidden="1">
      <c r="B897" s="32"/>
      <c r="D897" s="140" t="s">
        <v>162</v>
      </c>
      <c r="F897" s="141" t="s">
        <v>1626</v>
      </c>
      <c r="I897" s="142"/>
      <c r="L897" s="32"/>
      <c r="M897" s="143"/>
      <c r="T897" s="53"/>
      <c r="AT897" s="17" t="s">
        <v>162</v>
      </c>
      <c r="AU897" s="17" t="s">
        <v>85</v>
      </c>
    </row>
    <row r="898" spans="2:65" s="11" customFormat="1" ht="22.9" customHeight="1">
      <c r="B898" s="115"/>
      <c r="D898" s="116" t="s">
        <v>71</v>
      </c>
      <c r="E898" s="125" t="s">
        <v>1627</v>
      </c>
      <c r="F898" s="125" t="s">
        <v>1628</v>
      </c>
      <c r="I898" s="118"/>
      <c r="J898" s="126">
        <f>BK898</f>
        <v>0</v>
      </c>
      <c r="L898" s="115"/>
      <c r="M898" s="120"/>
      <c r="P898" s="121">
        <f>SUM(P899:P928)</f>
        <v>0</v>
      </c>
      <c r="R898" s="121">
        <f>SUM(R899:R928)</f>
        <v>3.4424194000000004</v>
      </c>
      <c r="T898" s="122">
        <f>SUM(T899:T928)</f>
        <v>5.2298659999999995</v>
      </c>
      <c r="AR898" s="116" t="s">
        <v>85</v>
      </c>
      <c r="AT898" s="123" t="s">
        <v>71</v>
      </c>
      <c r="AU898" s="123" t="s">
        <v>80</v>
      </c>
      <c r="AY898" s="116" t="s">
        <v>153</v>
      </c>
      <c r="BK898" s="124">
        <f>SUM(BK899:BK928)</f>
        <v>0</v>
      </c>
    </row>
    <row r="899" spans="2:65" s="1" customFormat="1" ht="14.45" customHeight="1">
      <c r="B899" s="32"/>
      <c r="C899" s="127" t="s">
        <v>1629</v>
      </c>
      <c r="D899" s="127" t="s">
        <v>155</v>
      </c>
      <c r="E899" s="128" t="s">
        <v>1630</v>
      </c>
      <c r="F899" s="129" t="s">
        <v>1631</v>
      </c>
      <c r="G899" s="130" t="s">
        <v>202</v>
      </c>
      <c r="H899" s="131">
        <v>95.24</v>
      </c>
      <c r="I899" s="132"/>
      <c r="J899" s="133">
        <f>ROUND(I899*H899,2)</f>
        <v>0</v>
      </c>
      <c r="K899" s="129" t="s">
        <v>159</v>
      </c>
      <c r="L899" s="32"/>
      <c r="M899" s="134" t="s">
        <v>19</v>
      </c>
      <c r="N899" s="135" t="s">
        <v>44</v>
      </c>
      <c r="P899" s="136">
        <f>O899*H899</f>
        <v>0</v>
      </c>
      <c r="Q899" s="136">
        <v>0</v>
      </c>
      <c r="R899" s="136">
        <f>Q899*H899</f>
        <v>0</v>
      </c>
      <c r="S899" s="136">
        <v>0</v>
      </c>
      <c r="T899" s="137">
        <f>S899*H899</f>
        <v>0</v>
      </c>
      <c r="AR899" s="138" t="s">
        <v>245</v>
      </c>
      <c r="AT899" s="138" t="s">
        <v>155</v>
      </c>
      <c r="AU899" s="138" t="s">
        <v>85</v>
      </c>
      <c r="AY899" s="17" t="s">
        <v>153</v>
      </c>
      <c r="BE899" s="139">
        <f>IF(N899="základní",J899,0)</f>
        <v>0</v>
      </c>
      <c r="BF899" s="139">
        <f>IF(N899="snížená",J899,0)</f>
        <v>0</v>
      </c>
      <c r="BG899" s="139">
        <f>IF(N899="zákl. přenesená",J899,0)</f>
        <v>0</v>
      </c>
      <c r="BH899" s="139">
        <f>IF(N899="sníž. přenesená",J899,0)</f>
        <v>0</v>
      </c>
      <c r="BI899" s="139">
        <f>IF(N899="nulová",J899,0)</f>
        <v>0</v>
      </c>
      <c r="BJ899" s="17" t="s">
        <v>85</v>
      </c>
      <c r="BK899" s="139">
        <f>ROUND(I899*H899,2)</f>
        <v>0</v>
      </c>
      <c r="BL899" s="17" t="s">
        <v>245</v>
      </c>
      <c r="BM899" s="138" t="s">
        <v>1632</v>
      </c>
    </row>
    <row r="900" spans="2:65" s="1" customFormat="1" hidden="1">
      <c r="B900" s="32"/>
      <c r="D900" s="140" t="s">
        <v>162</v>
      </c>
      <c r="F900" s="141" t="s">
        <v>1633</v>
      </c>
      <c r="I900" s="142"/>
      <c r="L900" s="32"/>
      <c r="M900" s="143"/>
      <c r="T900" s="53"/>
      <c r="AT900" s="17" t="s">
        <v>162</v>
      </c>
      <c r="AU900" s="17" t="s">
        <v>85</v>
      </c>
    </row>
    <row r="901" spans="2:65" s="1" customFormat="1" ht="19.899999999999999" customHeight="1">
      <c r="B901" s="32"/>
      <c r="C901" s="127" t="s">
        <v>1190</v>
      </c>
      <c r="D901" s="127" t="s">
        <v>155</v>
      </c>
      <c r="E901" s="128" t="s">
        <v>1634</v>
      </c>
      <c r="F901" s="129" t="s">
        <v>1635</v>
      </c>
      <c r="G901" s="130" t="s">
        <v>202</v>
      </c>
      <c r="H901" s="131">
        <v>95.24</v>
      </c>
      <c r="I901" s="132"/>
      <c r="J901" s="133">
        <f>ROUND(I901*H901,2)</f>
        <v>0</v>
      </c>
      <c r="K901" s="129" t="s">
        <v>159</v>
      </c>
      <c r="L901" s="32"/>
      <c r="M901" s="134" t="s">
        <v>19</v>
      </c>
      <c r="N901" s="135" t="s">
        <v>44</v>
      </c>
      <c r="P901" s="136">
        <f>O901*H901</f>
        <v>0</v>
      </c>
      <c r="Q901" s="136">
        <v>7.4999999999999997E-3</v>
      </c>
      <c r="R901" s="136">
        <f>Q901*H901</f>
        <v>0.71429999999999993</v>
      </c>
      <c r="S901" s="136">
        <v>0</v>
      </c>
      <c r="T901" s="137">
        <f>S901*H901</f>
        <v>0</v>
      </c>
      <c r="AR901" s="138" t="s">
        <v>245</v>
      </c>
      <c r="AT901" s="138" t="s">
        <v>155</v>
      </c>
      <c r="AU901" s="138" t="s">
        <v>85</v>
      </c>
      <c r="AY901" s="17" t="s">
        <v>153</v>
      </c>
      <c r="BE901" s="139">
        <f>IF(N901="základní",J901,0)</f>
        <v>0</v>
      </c>
      <c r="BF901" s="139">
        <f>IF(N901="snížená",J901,0)</f>
        <v>0</v>
      </c>
      <c r="BG901" s="139">
        <f>IF(N901="zákl. přenesená",J901,0)</f>
        <v>0</v>
      </c>
      <c r="BH901" s="139">
        <f>IF(N901="sníž. přenesená",J901,0)</f>
        <v>0</v>
      </c>
      <c r="BI901" s="139">
        <f>IF(N901="nulová",J901,0)</f>
        <v>0</v>
      </c>
      <c r="BJ901" s="17" t="s">
        <v>85</v>
      </c>
      <c r="BK901" s="139">
        <f>ROUND(I901*H901,2)</f>
        <v>0</v>
      </c>
      <c r="BL901" s="17" t="s">
        <v>245</v>
      </c>
      <c r="BM901" s="138" t="s">
        <v>1636</v>
      </c>
    </row>
    <row r="902" spans="2:65" s="1" customFormat="1" hidden="1">
      <c r="B902" s="32"/>
      <c r="D902" s="140" t="s">
        <v>162</v>
      </c>
      <c r="F902" s="141" t="s">
        <v>1637</v>
      </c>
      <c r="I902" s="142"/>
      <c r="L902" s="32"/>
      <c r="M902" s="143"/>
      <c r="T902" s="53"/>
      <c r="AT902" s="17" t="s">
        <v>162</v>
      </c>
      <c r="AU902" s="17" t="s">
        <v>85</v>
      </c>
    </row>
    <row r="903" spans="2:65" s="1" customFormat="1" ht="14.45" customHeight="1">
      <c r="B903" s="32"/>
      <c r="C903" s="127" t="s">
        <v>1638</v>
      </c>
      <c r="D903" s="127" t="s">
        <v>155</v>
      </c>
      <c r="E903" s="128" t="s">
        <v>1639</v>
      </c>
      <c r="F903" s="129" t="s">
        <v>1640</v>
      </c>
      <c r="G903" s="130" t="s">
        <v>500</v>
      </c>
      <c r="H903" s="131">
        <v>36</v>
      </c>
      <c r="I903" s="132"/>
      <c r="J903" s="133">
        <f>ROUND(I903*H903,2)</f>
        <v>0</v>
      </c>
      <c r="K903" s="129" t="s">
        <v>159</v>
      </c>
      <c r="L903" s="32"/>
      <c r="M903" s="134" t="s">
        <v>19</v>
      </c>
      <c r="N903" s="135" t="s">
        <v>44</v>
      </c>
      <c r="P903" s="136">
        <f>O903*H903</f>
        <v>0</v>
      </c>
      <c r="Q903" s="136">
        <v>0</v>
      </c>
      <c r="R903" s="136">
        <f>Q903*H903</f>
        <v>0</v>
      </c>
      <c r="S903" s="136">
        <v>1.174E-2</v>
      </c>
      <c r="T903" s="137">
        <f>S903*H903</f>
        <v>0.42264000000000002</v>
      </c>
      <c r="AR903" s="138" t="s">
        <v>245</v>
      </c>
      <c r="AT903" s="138" t="s">
        <v>155</v>
      </c>
      <c r="AU903" s="138" t="s">
        <v>85</v>
      </c>
      <c r="AY903" s="17" t="s">
        <v>153</v>
      </c>
      <c r="BE903" s="139">
        <f>IF(N903="základní",J903,0)</f>
        <v>0</v>
      </c>
      <c r="BF903" s="139">
        <f>IF(N903="snížená",J903,0)</f>
        <v>0</v>
      </c>
      <c r="BG903" s="139">
        <f>IF(N903="zákl. přenesená",J903,0)</f>
        <v>0</v>
      </c>
      <c r="BH903" s="139">
        <f>IF(N903="sníž. přenesená",J903,0)</f>
        <v>0</v>
      </c>
      <c r="BI903" s="139">
        <f>IF(N903="nulová",J903,0)</f>
        <v>0</v>
      </c>
      <c r="BJ903" s="17" t="s">
        <v>85</v>
      </c>
      <c r="BK903" s="139">
        <f>ROUND(I903*H903,2)</f>
        <v>0</v>
      </c>
      <c r="BL903" s="17" t="s">
        <v>245</v>
      </c>
      <c r="BM903" s="138" t="s">
        <v>1641</v>
      </c>
    </row>
    <row r="904" spans="2:65" s="1" customFormat="1" hidden="1">
      <c r="B904" s="32"/>
      <c r="D904" s="140" t="s">
        <v>162</v>
      </c>
      <c r="F904" s="141" t="s">
        <v>1642</v>
      </c>
      <c r="I904" s="142"/>
      <c r="L904" s="32"/>
      <c r="M904" s="143"/>
      <c r="T904" s="53"/>
      <c r="AT904" s="17" t="s">
        <v>162</v>
      </c>
      <c r="AU904" s="17" t="s">
        <v>85</v>
      </c>
    </row>
    <row r="905" spans="2:65" s="1" customFormat="1" ht="19.899999999999999" customHeight="1">
      <c r="B905" s="32"/>
      <c r="C905" s="127" t="s">
        <v>1643</v>
      </c>
      <c r="D905" s="127" t="s">
        <v>155</v>
      </c>
      <c r="E905" s="128" t="s">
        <v>1644</v>
      </c>
      <c r="F905" s="129" t="s">
        <v>1645</v>
      </c>
      <c r="G905" s="130" t="s">
        <v>500</v>
      </c>
      <c r="H905" s="131">
        <v>34</v>
      </c>
      <c r="I905" s="132"/>
      <c r="J905" s="133">
        <f>ROUND(I905*H905,2)</f>
        <v>0</v>
      </c>
      <c r="K905" s="129" t="s">
        <v>159</v>
      </c>
      <c r="L905" s="32"/>
      <c r="M905" s="134" t="s">
        <v>19</v>
      </c>
      <c r="N905" s="135" t="s">
        <v>44</v>
      </c>
      <c r="P905" s="136">
        <f>O905*H905</f>
        <v>0</v>
      </c>
      <c r="Q905" s="136">
        <v>5.8E-4</v>
      </c>
      <c r="R905" s="136">
        <f>Q905*H905</f>
        <v>1.9720000000000001E-2</v>
      </c>
      <c r="S905" s="136">
        <v>0</v>
      </c>
      <c r="T905" s="137">
        <f>S905*H905</f>
        <v>0</v>
      </c>
      <c r="AR905" s="138" t="s">
        <v>245</v>
      </c>
      <c r="AT905" s="138" t="s">
        <v>155</v>
      </c>
      <c r="AU905" s="138" t="s">
        <v>85</v>
      </c>
      <c r="AY905" s="17" t="s">
        <v>153</v>
      </c>
      <c r="BE905" s="139">
        <f>IF(N905="základní",J905,0)</f>
        <v>0</v>
      </c>
      <c r="BF905" s="139">
        <f>IF(N905="snížená",J905,0)</f>
        <v>0</v>
      </c>
      <c r="BG905" s="139">
        <f>IF(N905="zákl. přenesená",J905,0)</f>
        <v>0</v>
      </c>
      <c r="BH905" s="139">
        <f>IF(N905="sníž. přenesená",J905,0)</f>
        <v>0</v>
      </c>
      <c r="BI905" s="139">
        <f>IF(N905="nulová",J905,0)</f>
        <v>0</v>
      </c>
      <c r="BJ905" s="17" t="s">
        <v>85</v>
      </c>
      <c r="BK905" s="139">
        <f>ROUND(I905*H905,2)</f>
        <v>0</v>
      </c>
      <c r="BL905" s="17" t="s">
        <v>245</v>
      </c>
      <c r="BM905" s="138" t="s">
        <v>1646</v>
      </c>
    </row>
    <row r="906" spans="2:65" s="1" customFormat="1" hidden="1">
      <c r="B906" s="32"/>
      <c r="D906" s="140" t="s">
        <v>162</v>
      </c>
      <c r="F906" s="141" t="s">
        <v>1647</v>
      </c>
      <c r="I906" s="142"/>
      <c r="L906" s="32"/>
      <c r="M906" s="143"/>
      <c r="T906" s="53"/>
      <c r="AT906" s="17" t="s">
        <v>162</v>
      </c>
      <c r="AU906" s="17" t="s">
        <v>85</v>
      </c>
    </row>
    <row r="907" spans="2:65" s="1" customFormat="1" ht="14.45" customHeight="1">
      <c r="B907" s="32"/>
      <c r="C907" s="165" t="s">
        <v>1648</v>
      </c>
      <c r="D907" s="165" t="s">
        <v>267</v>
      </c>
      <c r="E907" s="166" t="s">
        <v>1649</v>
      </c>
      <c r="F907" s="167" t="s">
        <v>1650</v>
      </c>
      <c r="G907" s="168" t="s">
        <v>202</v>
      </c>
      <c r="H907" s="169">
        <v>4.08</v>
      </c>
      <c r="I907" s="170"/>
      <c r="J907" s="171">
        <f>ROUND(I907*H907,2)</f>
        <v>0</v>
      </c>
      <c r="K907" s="167" t="s">
        <v>159</v>
      </c>
      <c r="L907" s="172"/>
      <c r="M907" s="173" t="s">
        <v>19</v>
      </c>
      <c r="N907" s="174" t="s">
        <v>44</v>
      </c>
      <c r="P907" s="136">
        <f>O907*H907</f>
        <v>0</v>
      </c>
      <c r="Q907" s="136">
        <v>1.29E-2</v>
      </c>
      <c r="R907" s="136">
        <f>Q907*H907</f>
        <v>5.2631999999999998E-2</v>
      </c>
      <c r="S907" s="136">
        <v>0</v>
      </c>
      <c r="T907" s="137">
        <f>S907*H907</f>
        <v>0</v>
      </c>
      <c r="AR907" s="138" t="s">
        <v>270</v>
      </c>
      <c r="AT907" s="138" t="s">
        <v>267</v>
      </c>
      <c r="AU907" s="138" t="s">
        <v>85</v>
      </c>
      <c r="AY907" s="17" t="s">
        <v>153</v>
      </c>
      <c r="BE907" s="139">
        <f>IF(N907="základní",J907,0)</f>
        <v>0</v>
      </c>
      <c r="BF907" s="139">
        <f>IF(N907="snížená",J907,0)</f>
        <v>0</v>
      </c>
      <c r="BG907" s="139">
        <f>IF(N907="zákl. přenesená",J907,0)</f>
        <v>0</v>
      </c>
      <c r="BH907" s="139">
        <f>IF(N907="sníž. přenesená",J907,0)</f>
        <v>0</v>
      </c>
      <c r="BI907" s="139">
        <f>IF(N907="nulová",J907,0)</f>
        <v>0</v>
      </c>
      <c r="BJ907" s="17" t="s">
        <v>85</v>
      </c>
      <c r="BK907" s="139">
        <f>ROUND(I907*H907,2)</f>
        <v>0</v>
      </c>
      <c r="BL907" s="17" t="s">
        <v>245</v>
      </c>
      <c r="BM907" s="138" t="s">
        <v>1651</v>
      </c>
    </row>
    <row r="908" spans="2:65" s="12" customFormat="1">
      <c r="B908" s="144"/>
      <c r="D908" s="145" t="s">
        <v>164</v>
      </c>
      <c r="E908" s="146" t="s">
        <v>19</v>
      </c>
      <c r="F908" s="147" t="s">
        <v>1652</v>
      </c>
      <c r="H908" s="148">
        <v>4.08</v>
      </c>
      <c r="I908" s="149"/>
      <c r="L908" s="144"/>
      <c r="M908" s="150"/>
      <c r="T908" s="151"/>
      <c r="AT908" s="146" t="s">
        <v>164</v>
      </c>
      <c r="AU908" s="146" t="s">
        <v>85</v>
      </c>
      <c r="AV908" s="12" t="s">
        <v>85</v>
      </c>
      <c r="AW908" s="12" t="s">
        <v>33</v>
      </c>
      <c r="AX908" s="12" t="s">
        <v>80</v>
      </c>
      <c r="AY908" s="146" t="s">
        <v>153</v>
      </c>
    </row>
    <row r="909" spans="2:65" s="1" customFormat="1" ht="14.45" customHeight="1">
      <c r="B909" s="32"/>
      <c r="C909" s="127" t="s">
        <v>1653</v>
      </c>
      <c r="D909" s="127" t="s">
        <v>155</v>
      </c>
      <c r="E909" s="128" t="s">
        <v>1654</v>
      </c>
      <c r="F909" s="129" t="s">
        <v>1655</v>
      </c>
      <c r="G909" s="130" t="s">
        <v>202</v>
      </c>
      <c r="H909" s="131">
        <v>57.8</v>
      </c>
      <c r="I909" s="132"/>
      <c r="J909" s="133">
        <f>ROUND(I909*H909,2)</f>
        <v>0</v>
      </c>
      <c r="K909" s="129" t="s">
        <v>159</v>
      </c>
      <c r="L909" s="32"/>
      <c r="M909" s="134" t="s">
        <v>19</v>
      </c>
      <c r="N909" s="135" t="s">
        <v>44</v>
      </c>
      <c r="P909" s="136">
        <f>O909*H909</f>
        <v>0</v>
      </c>
      <c r="Q909" s="136">
        <v>0</v>
      </c>
      <c r="R909" s="136">
        <f>Q909*H909</f>
        <v>0</v>
      </c>
      <c r="S909" s="136">
        <v>8.3169999999999994E-2</v>
      </c>
      <c r="T909" s="137">
        <f>S909*H909</f>
        <v>4.8072259999999991</v>
      </c>
      <c r="AR909" s="138" t="s">
        <v>245</v>
      </c>
      <c r="AT909" s="138" t="s">
        <v>155</v>
      </c>
      <c r="AU909" s="138" t="s">
        <v>85</v>
      </c>
      <c r="AY909" s="17" t="s">
        <v>153</v>
      </c>
      <c r="BE909" s="139">
        <f>IF(N909="základní",J909,0)</f>
        <v>0</v>
      </c>
      <c r="BF909" s="139">
        <f>IF(N909="snížená",J909,0)</f>
        <v>0</v>
      </c>
      <c r="BG909" s="139">
        <f>IF(N909="zákl. přenesená",J909,0)</f>
        <v>0</v>
      </c>
      <c r="BH909" s="139">
        <f>IF(N909="sníž. přenesená",J909,0)</f>
        <v>0</v>
      </c>
      <c r="BI909" s="139">
        <f>IF(N909="nulová",J909,0)</f>
        <v>0</v>
      </c>
      <c r="BJ909" s="17" t="s">
        <v>85</v>
      </c>
      <c r="BK909" s="139">
        <f>ROUND(I909*H909,2)</f>
        <v>0</v>
      </c>
      <c r="BL909" s="17" t="s">
        <v>245</v>
      </c>
      <c r="BM909" s="138" t="s">
        <v>1656</v>
      </c>
    </row>
    <row r="910" spans="2:65" s="1" customFormat="1" hidden="1">
      <c r="B910" s="32"/>
      <c r="D910" s="140" t="s">
        <v>162</v>
      </c>
      <c r="F910" s="141" t="s">
        <v>1657</v>
      </c>
      <c r="I910" s="142"/>
      <c r="L910" s="32"/>
      <c r="M910" s="143"/>
      <c r="T910" s="53"/>
      <c r="AT910" s="17" t="s">
        <v>162</v>
      </c>
      <c r="AU910" s="17" t="s">
        <v>85</v>
      </c>
    </row>
    <row r="911" spans="2:65" s="1" customFormat="1" ht="19.899999999999999" customHeight="1">
      <c r="B911" s="32"/>
      <c r="C911" s="127" t="s">
        <v>1658</v>
      </c>
      <c r="D911" s="127" t="s">
        <v>155</v>
      </c>
      <c r="E911" s="128" t="s">
        <v>1659</v>
      </c>
      <c r="F911" s="129" t="s">
        <v>1660</v>
      </c>
      <c r="G911" s="130" t="s">
        <v>202</v>
      </c>
      <c r="H911" s="131">
        <v>95.24</v>
      </c>
      <c r="I911" s="132"/>
      <c r="J911" s="133">
        <f>ROUND(I911*H911,2)</f>
        <v>0</v>
      </c>
      <c r="K911" s="129" t="s">
        <v>159</v>
      </c>
      <c r="L911" s="32"/>
      <c r="M911" s="134" t="s">
        <v>19</v>
      </c>
      <c r="N911" s="135" t="s">
        <v>44</v>
      </c>
      <c r="P911" s="136">
        <f>O911*H911</f>
        <v>0</v>
      </c>
      <c r="Q911" s="136">
        <v>7.4999999999999997E-3</v>
      </c>
      <c r="R911" s="136">
        <f>Q911*H911</f>
        <v>0.71429999999999993</v>
      </c>
      <c r="S911" s="136">
        <v>0</v>
      </c>
      <c r="T911" s="137">
        <f>S911*H911</f>
        <v>0</v>
      </c>
      <c r="AR911" s="138" t="s">
        <v>245</v>
      </c>
      <c r="AT911" s="138" t="s">
        <v>155</v>
      </c>
      <c r="AU911" s="138" t="s">
        <v>85</v>
      </c>
      <c r="AY911" s="17" t="s">
        <v>153</v>
      </c>
      <c r="BE911" s="139">
        <f>IF(N911="základní",J911,0)</f>
        <v>0</v>
      </c>
      <c r="BF911" s="139">
        <f>IF(N911="snížená",J911,0)</f>
        <v>0</v>
      </c>
      <c r="BG911" s="139">
        <f>IF(N911="zákl. přenesená",J911,0)</f>
        <v>0</v>
      </c>
      <c r="BH911" s="139">
        <f>IF(N911="sníž. přenesená",J911,0)</f>
        <v>0</v>
      </c>
      <c r="BI911" s="139">
        <f>IF(N911="nulová",J911,0)</f>
        <v>0</v>
      </c>
      <c r="BJ911" s="17" t="s">
        <v>85</v>
      </c>
      <c r="BK911" s="139">
        <f>ROUND(I911*H911,2)</f>
        <v>0</v>
      </c>
      <c r="BL911" s="17" t="s">
        <v>245</v>
      </c>
      <c r="BM911" s="138" t="s">
        <v>1661</v>
      </c>
    </row>
    <row r="912" spans="2:65" s="1" customFormat="1" hidden="1">
      <c r="B912" s="32"/>
      <c r="D912" s="140" t="s">
        <v>162</v>
      </c>
      <c r="F912" s="141" t="s">
        <v>1662</v>
      </c>
      <c r="I912" s="142"/>
      <c r="L912" s="32"/>
      <c r="M912" s="143"/>
      <c r="T912" s="53"/>
      <c r="AT912" s="17" t="s">
        <v>162</v>
      </c>
      <c r="AU912" s="17" t="s">
        <v>85</v>
      </c>
    </row>
    <row r="913" spans="2:65" s="14" customFormat="1">
      <c r="B913" s="159"/>
      <c r="D913" s="145" t="s">
        <v>164</v>
      </c>
      <c r="E913" s="160" t="s">
        <v>19</v>
      </c>
      <c r="F913" s="161" t="s">
        <v>281</v>
      </c>
      <c r="H913" s="160" t="s">
        <v>19</v>
      </c>
      <c r="I913" s="162"/>
      <c r="L913" s="159"/>
      <c r="M913" s="163"/>
      <c r="T913" s="164"/>
      <c r="AT913" s="160" t="s">
        <v>164</v>
      </c>
      <c r="AU913" s="160" t="s">
        <v>85</v>
      </c>
      <c r="AV913" s="14" t="s">
        <v>80</v>
      </c>
      <c r="AW913" s="14" t="s">
        <v>33</v>
      </c>
      <c r="AX913" s="14" t="s">
        <v>72</v>
      </c>
      <c r="AY913" s="160" t="s">
        <v>153</v>
      </c>
    </row>
    <row r="914" spans="2:65" s="12" customFormat="1">
      <c r="B914" s="144"/>
      <c r="D914" s="145" t="s">
        <v>164</v>
      </c>
      <c r="E914" s="146" t="s">
        <v>19</v>
      </c>
      <c r="F914" s="147" t="s">
        <v>1663</v>
      </c>
      <c r="H914" s="148">
        <v>29.58</v>
      </c>
      <c r="I914" s="149"/>
      <c r="L914" s="144"/>
      <c r="M914" s="150"/>
      <c r="T914" s="151"/>
      <c r="AT914" s="146" t="s">
        <v>164</v>
      </c>
      <c r="AU914" s="146" t="s">
        <v>85</v>
      </c>
      <c r="AV914" s="12" t="s">
        <v>85</v>
      </c>
      <c r="AW914" s="12" t="s">
        <v>33</v>
      </c>
      <c r="AX914" s="12" t="s">
        <v>72</v>
      </c>
      <c r="AY914" s="146" t="s">
        <v>153</v>
      </c>
    </row>
    <row r="915" spans="2:65" s="14" customFormat="1">
      <c r="B915" s="159"/>
      <c r="D915" s="145" t="s">
        <v>164</v>
      </c>
      <c r="E915" s="160" t="s">
        <v>19</v>
      </c>
      <c r="F915" s="161" t="s">
        <v>285</v>
      </c>
      <c r="H915" s="160" t="s">
        <v>19</v>
      </c>
      <c r="I915" s="162"/>
      <c r="L915" s="159"/>
      <c r="M915" s="163"/>
      <c r="T915" s="164"/>
      <c r="AT915" s="160" t="s">
        <v>164</v>
      </c>
      <c r="AU915" s="160" t="s">
        <v>85</v>
      </c>
      <c r="AV915" s="14" t="s">
        <v>80</v>
      </c>
      <c r="AW915" s="14" t="s">
        <v>33</v>
      </c>
      <c r="AX915" s="14" t="s">
        <v>72</v>
      </c>
      <c r="AY915" s="160" t="s">
        <v>153</v>
      </c>
    </row>
    <row r="916" spans="2:65" s="12" customFormat="1">
      <c r="B916" s="144"/>
      <c r="D916" s="145" t="s">
        <v>164</v>
      </c>
      <c r="E916" s="146" t="s">
        <v>19</v>
      </c>
      <c r="F916" s="147" t="s">
        <v>1664</v>
      </c>
      <c r="H916" s="148">
        <v>33.82</v>
      </c>
      <c r="I916" s="149"/>
      <c r="L916" s="144"/>
      <c r="M916" s="150"/>
      <c r="T916" s="151"/>
      <c r="AT916" s="146" t="s">
        <v>164</v>
      </c>
      <c r="AU916" s="146" t="s">
        <v>85</v>
      </c>
      <c r="AV916" s="12" t="s">
        <v>85</v>
      </c>
      <c r="AW916" s="12" t="s">
        <v>33</v>
      </c>
      <c r="AX916" s="12" t="s">
        <v>72</v>
      </c>
      <c r="AY916" s="146" t="s">
        <v>153</v>
      </c>
    </row>
    <row r="917" spans="2:65" s="14" customFormat="1">
      <c r="B917" s="159"/>
      <c r="D917" s="145" t="s">
        <v>164</v>
      </c>
      <c r="E917" s="160" t="s">
        <v>19</v>
      </c>
      <c r="F917" s="161" t="s">
        <v>372</v>
      </c>
      <c r="H917" s="160" t="s">
        <v>19</v>
      </c>
      <c r="I917" s="162"/>
      <c r="L917" s="159"/>
      <c r="M917" s="163"/>
      <c r="T917" s="164"/>
      <c r="AT917" s="160" t="s">
        <v>164</v>
      </c>
      <c r="AU917" s="160" t="s">
        <v>85</v>
      </c>
      <c r="AV917" s="14" t="s">
        <v>80</v>
      </c>
      <c r="AW917" s="14" t="s">
        <v>33</v>
      </c>
      <c r="AX917" s="14" t="s">
        <v>72</v>
      </c>
      <c r="AY917" s="160" t="s">
        <v>153</v>
      </c>
    </row>
    <row r="918" spans="2:65" s="12" customFormat="1">
      <c r="B918" s="144"/>
      <c r="D918" s="145" t="s">
        <v>164</v>
      </c>
      <c r="E918" s="146" t="s">
        <v>19</v>
      </c>
      <c r="F918" s="147" t="s">
        <v>1665</v>
      </c>
      <c r="H918" s="148">
        <v>31.84</v>
      </c>
      <c r="I918" s="149"/>
      <c r="L918" s="144"/>
      <c r="M918" s="150"/>
      <c r="T918" s="151"/>
      <c r="AT918" s="146" t="s">
        <v>164</v>
      </c>
      <c r="AU918" s="146" t="s">
        <v>85</v>
      </c>
      <c r="AV918" s="12" t="s">
        <v>85</v>
      </c>
      <c r="AW918" s="12" t="s">
        <v>33</v>
      </c>
      <c r="AX918" s="12" t="s">
        <v>72</v>
      </c>
      <c r="AY918" s="146" t="s">
        <v>153</v>
      </c>
    </row>
    <row r="919" spans="2:65" s="13" customFormat="1">
      <c r="B919" s="152"/>
      <c r="D919" s="145" t="s">
        <v>164</v>
      </c>
      <c r="E919" s="153" t="s">
        <v>19</v>
      </c>
      <c r="F919" s="154" t="s">
        <v>198</v>
      </c>
      <c r="H919" s="155">
        <v>95.24</v>
      </c>
      <c r="I919" s="156"/>
      <c r="L919" s="152"/>
      <c r="M919" s="157"/>
      <c r="T919" s="158"/>
      <c r="AT919" s="153" t="s">
        <v>164</v>
      </c>
      <c r="AU919" s="153" t="s">
        <v>85</v>
      </c>
      <c r="AV919" s="13" t="s">
        <v>160</v>
      </c>
      <c r="AW919" s="13" t="s">
        <v>33</v>
      </c>
      <c r="AX919" s="13" t="s">
        <v>80</v>
      </c>
      <c r="AY919" s="153" t="s">
        <v>153</v>
      </c>
    </row>
    <row r="920" spans="2:65" s="1" customFormat="1" ht="14.45" customHeight="1">
      <c r="B920" s="32"/>
      <c r="C920" s="165" t="s">
        <v>1201</v>
      </c>
      <c r="D920" s="165" t="s">
        <v>267</v>
      </c>
      <c r="E920" s="166" t="s">
        <v>1666</v>
      </c>
      <c r="F920" s="167" t="s">
        <v>1667</v>
      </c>
      <c r="G920" s="168" t="s">
        <v>202</v>
      </c>
      <c r="H920" s="169">
        <v>100.002</v>
      </c>
      <c r="I920" s="170"/>
      <c r="J920" s="171">
        <f>ROUND(I920*H920,2)</f>
        <v>0</v>
      </c>
      <c r="K920" s="167" t="s">
        <v>159</v>
      </c>
      <c r="L920" s="172"/>
      <c r="M920" s="173" t="s">
        <v>19</v>
      </c>
      <c r="N920" s="174" t="s">
        <v>44</v>
      </c>
      <c r="P920" s="136">
        <f>O920*H920</f>
        <v>0</v>
      </c>
      <c r="Q920" s="136">
        <v>1.77E-2</v>
      </c>
      <c r="R920" s="136">
        <f>Q920*H920</f>
        <v>1.7700354</v>
      </c>
      <c r="S920" s="136">
        <v>0</v>
      </c>
      <c r="T920" s="137">
        <f>S920*H920</f>
        <v>0</v>
      </c>
      <c r="AR920" s="138" t="s">
        <v>270</v>
      </c>
      <c r="AT920" s="138" t="s">
        <v>267</v>
      </c>
      <c r="AU920" s="138" t="s">
        <v>85</v>
      </c>
      <c r="AY920" s="17" t="s">
        <v>153</v>
      </c>
      <c r="BE920" s="139">
        <f>IF(N920="základní",J920,0)</f>
        <v>0</v>
      </c>
      <c r="BF920" s="139">
        <f>IF(N920="snížená",J920,0)</f>
        <v>0</v>
      </c>
      <c r="BG920" s="139">
        <f>IF(N920="zákl. přenesená",J920,0)</f>
        <v>0</v>
      </c>
      <c r="BH920" s="139">
        <f>IF(N920="sníž. přenesená",J920,0)</f>
        <v>0</v>
      </c>
      <c r="BI920" s="139">
        <f>IF(N920="nulová",J920,0)</f>
        <v>0</v>
      </c>
      <c r="BJ920" s="17" t="s">
        <v>85</v>
      </c>
      <c r="BK920" s="139">
        <f>ROUND(I920*H920,2)</f>
        <v>0</v>
      </c>
      <c r="BL920" s="17" t="s">
        <v>245</v>
      </c>
      <c r="BM920" s="138" t="s">
        <v>1668</v>
      </c>
    </row>
    <row r="921" spans="2:65" s="12" customFormat="1">
      <c r="B921" s="144"/>
      <c r="D921" s="145" t="s">
        <v>164</v>
      </c>
      <c r="F921" s="147" t="s">
        <v>1669</v>
      </c>
      <c r="H921" s="148">
        <v>100.002</v>
      </c>
      <c r="I921" s="149"/>
      <c r="L921" s="144"/>
      <c r="M921" s="150"/>
      <c r="T921" s="151"/>
      <c r="AT921" s="146" t="s">
        <v>164</v>
      </c>
      <c r="AU921" s="146" t="s">
        <v>85</v>
      </c>
      <c r="AV921" s="12" t="s">
        <v>85</v>
      </c>
      <c r="AW921" s="12" t="s">
        <v>4</v>
      </c>
      <c r="AX921" s="12" t="s">
        <v>80</v>
      </c>
      <c r="AY921" s="146" t="s">
        <v>153</v>
      </c>
    </row>
    <row r="922" spans="2:65" s="1" customFormat="1" ht="14.45" customHeight="1">
      <c r="B922" s="32"/>
      <c r="C922" s="127" t="s">
        <v>1670</v>
      </c>
      <c r="D922" s="127" t="s">
        <v>155</v>
      </c>
      <c r="E922" s="128" t="s">
        <v>1671</v>
      </c>
      <c r="F922" s="129" t="s">
        <v>1672</v>
      </c>
      <c r="G922" s="130" t="s">
        <v>202</v>
      </c>
      <c r="H922" s="131">
        <v>95.24</v>
      </c>
      <c r="I922" s="132"/>
      <c r="J922" s="133">
        <f>ROUND(I922*H922,2)</f>
        <v>0</v>
      </c>
      <c r="K922" s="129" t="s">
        <v>159</v>
      </c>
      <c r="L922" s="32"/>
      <c r="M922" s="134" t="s">
        <v>19</v>
      </c>
      <c r="N922" s="135" t="s">
        <v>44</v>
      </c>
      <c r="P922" s="136">
        <f>O922*H922</f>
        <v>0</v>
      </c>
      <c r="Q922" s="136">
        <v>2.9999999999999997E-4</v>
      </c>
      <c r="R922" s="136">
        <f>Q922*H922</f>
        <v>2.8571999999999997E-2</v>
      </c>
      <c r="S922" s="136">
        <v>0</v>
      </c>
      <c r="T922" s="137">
        <f>S922*H922</f>
        <v>0</v>
      </c>
      <c r="AR922" s="138" t="s">
        <v>245</v>
      </c>
      <c r="AT922" s="138" t="s">
        <v>155</v>
      </c>
      <c r="AU922" s="138" t="s">
        <v>85</v>
      </c>
      <c r="AY922" s="17" t="s">
        <v>153</v>
      </c>
      <c r="BE922" s="139">
        <f>IF(N922="základní",J922,0)</f>
        <v>0</v>
      </c>
      <c r="BF922" s="139">
        <f>IF(N922="snížená",J922,0)</f>
        <v>0</v>
      </c>
      <c r="BG922" s="139">
        <f>IF(N922="zákl. přenesená",J922,0)</f>
        <v>0</v>
      </c>
      <c r="BH922" s="139">
        <f>IF(N922="sníž. přenesená",J922,0)</f>
        <v>0</v>
      </c>
      <c r="BI922" s="139">
        <f>IF(N922="nulová",J922,0)</f>
        <v>0</v>
      </c>
      <c r="BJ922" s="17" t="s">
        <v>85</v>
      </c>
      <c r="BK922" s="139">
        <f>ROUND(I922*H922,2)</f>
        <v>0</v>
      </c>
      <c r="BL922" s="17" t="s">
        <v>245</v>
      </c>
      <c r="BM922" s="138" t="s">
        <v>1673</v>
      </c>
    </row>
    <row r="923" spans="2:65" s="1" customFormat="1" hidden="1">
      <c r="B923" s="32"/>
      <c r="D923" s="140" t="s">
        <v>162</v>
      </c>
      <c r="F923" s="141" t="s">
        <v>1674</v>
      </c>
      <c r="I923" s="142"/>
      <c r="L923" s="32"/>
      <c r="M923" s="143"/>
      <c r="T923" s="53"/>
      <c r="AT923" s="17" t="s">
        <v>162</v>
      </c>
      <c r="AU923" s="17" t="s">
        <v>85</v>
      </c>
    </row>
    <row r="924" spans="2:65" s="1" customFormat="1" ht="14.45" customHeight="1">
      <c r="B924" s="32"/>
      <c r="C924" s="127" t="s">
        <v>1207</v>
      </c>
      <c r="D924" s="127" t="s">
        <v>155</v>
      </c>
      <c r="E924" s="128" t="s">
        <v>1675</v>
      </c>
      <c r="F924" s="129" t="s">
        <v>1676</v>
      </c>
      <c r="G924" s="130" t="s">
        <v>202</v>
      </c>
      <c r="H924" s="131">
        <v>95.24</v>
      </c>
      <c r="I924" s="132"/>
      <c r="J924" s="133">
        <f>ROUND(I924*H924,2)</f>
        <v>0</v>
      </c>
      <c r="K924" s="129" t="s">
        <v>159</v>
      </c>
      <c r="L924" s="32"/>
      <c r="M924" s="134" t="s">
        <v>19</v>
      </c>
      <c r="N924" s="135" t="s">
        <v>44</v>
      </c>
      <c r="P924" s="136">
        <f>O924*H924</f>
        <v>0</v>
      </c>
      <c r="Q924" s="136">
        <v>1.5E-3</v>
      </c>
      <c r="R924" s="136">
        <f>Q924*H924</f>
        <v>0.14285999999999999</v>
      </c>
      <c r="S924" s="136">
        <v>0</v>
      </c>
      <c r="T924" s="137">
        <f>S924*H924</f>
        <v>0</v>
      </c>
      <c r="AR924" s="138" t="s">
        <v>245</v>
      </c>
      <c r="AT924" s="138" t="s">
        <v>155</v>
      </c>
      <c r="AU924" s="138" t="s">
        <v>85</v>
      </c>
      <c r="AY924" s="17" t="s">
        <v>153</v>
      </c>
      <c r="BE924" s="139">
        <f>IF(N924="základní",J924,0)</f>
        <v>0</v>
      </c>
      <c r="BF924" s="139">
        <f>IF(N924="snížená",J924,0)</f>
        <v>0</v>
      </c>
      <c r="BG924" s="139">
        <f>IF(N924="zákl. přenesená",J924,0)</f>
        <v>0</v>
      </c>
      <c r="BH924" s="139">
        <f>IF(N924="sníž. přenesená",J924,0)</f>
        <v>0</v>
      </c>
      <c r="BI924" s="139">
        <f>IF(N924="nulová",J924,0)</f>
        <v>0</v>
      </c>
      <c r="BJ924" s="17" t="s">
        <v>85</v>
      </c>
      <c r="BK924" s="139">
        <f>ROUND(I924*H924,2)</f>
        <v>0</v>
      </c>
      <c r="BL924" s="17" t="s">
        <v>245</v>
      </c>
      <c r="BM924" s="138" t="s">
        <v>1677</v>
      </c>
    </row>
    <row r="925" spans="2:65" s="1" customFormat="1" hidden="1">
      <c r="B925" s="32"/>
      <c r="D925" s="140" t="s">
        <v>162</v>
      </c>
      <c r="F925" s="141" t="s">
        <v>1678</v>
      </c>
      <c r="I925" s="142"/>
      <c r="L925" s="32"/>
      <c r="M925" s="143"/>
      <c r="T925" s="53"/>
      <c r="AT925" s="17" t="s">
        <v>162</v>
      </c>
      <c r="AU925" s="17" t="s">
        <v>85</v>
      </c>
    </row>
    <row r="926" spans="2:65" s="1" customFormat="1" ht="14.45" customHeight="1">
      <c r="B926" s="32"/>
      <c r="C926" s="127" t="s">
        <v>1679</v>
      </c>
      <c r="D926" s="127" t="s">
        <v>155</v>
      </c>
      <c r="E926" s="128" t="s">
        <v>1680</v>
      </c>
      <c r="F926" s="129" t="s">
        <v>1681</v>
      </c>
      <c r="G926" s="130" t="s">
        <v>224</v>
      </c>
      <c r="H926" s="131">
        <v>48</v>
      </c>
      <c r="I926" s="132"/>
      <c r="J926" s="133">
        <f>ROUND(I926*H926,2)</f>
        <v>0</v>
      </c>
      <c r="K926" s="129" t="s">
        <v>168</v>
      </c>
      <c r="L926" s="32"/>
      <c r="M926" s="134" t="s">
        <v>19</v>
      </c>
      <c r="N926" s="135" t="s">
        <v>44</v>
      </c>
      <c r="P926" s="136">
        <f>O926*H926</f>
        <v>0</v>
      </c>
      <c r="Q926" s="136">
        <v>0</v>
      </c>
      <c r="R926" s="136">
        <f>Q926*H926</f>
        <v>0</v>
      </c>
      <c r="S926" s="136">
        <v>0</v>
      </c>
      <c r="T926" s="137">
        <f>S926*H926</f>
        <v>0</v>
      </c>
      <c r="AR926" s="138" t="s">
        <v>245</v>
      </c>
      <c r="AT926" s="138" t="s">
        <v>155</v>
      </c>
      <c r="AU926" s="138" t="s">
        <v>85</v>
      </c>
      <c r="AY926" s="17" t="s">
        <v>153</v>
      </c>
      <c r="BE926" s="139">
        <f>IF(N926="základní",J926,0)</f>
        <v>0</v>
      </c>
      <c r="BF926" s="139">
        <f>IF(N926="snížená",J926,0)</f>
        <v>0</v>
      </c>
      <c r="BG926" s="139">
        <f>IF(N926="zákl. přenesená",J926,0)</f>
        <v>0</v>
      </c>
      <c r="BH926" s="139">
        <f>IF(N926="sníž. přenesená",J926,0)</f>
        <v>0</v>
      </c>
      <c r="BI926" s="139">
        <f>IF(N926="nulová",J926,0)</f>
        <v>0</v>
      </c>
      <c r="BJ926" s="17" t="s">
        <v>85</v>
      </c>
      <c r="BK926" s="139">
        <f>ROUND(I926*H926,2)</f>
        <v>0</v>
      </c>
      <c r="BL926" s="17" t="s">
        <v>245</v>
      </c>
      <c r="BM926" s="138" t="s">
        <v>1682</v>
      </c>
    </row>
    <row r="927" spans="2:65" s="1" customFormat="1" ht="22.15" customHeight="1">
      <c r="B927" s="32"/>
      <c r="C927" s="127" t="s">
        <v>1217</v>
      </c>
      <c r="D927" s="127" t="s">
        <v>155</v>
      </c>
      <c r="E927" s="128" t="s">
        <v>1683</v>
      </c>
      <c r="F927" s="129" t="s">
        <v>1684</v>
      </c>
      <c r="G927" s="130" t="s">
        <v>177</v>
      </c>
      <c r="H927" s="131">
        <v>3.4420000000000002</v>
      </c>
      <c r="I927" s="132"/>
      <c r="J927" s="133">
        <f>ROUND(I927*H927,2)</f>
        <v>0</v>
      </c>
      <c r="K927" s="129" t="s">
        <v>159</v>
      </c>
      <c r="L927" s="32"/>
      <c r="M927" s="134" t="s">
        <v>19</v>
      </c>
      <c r="N927" s="135" t="s">
        <v>44</v>
      </c>
      <c r="P927" s="136">
        <f>O927*H927</f>
        <v>0</v>
      </c>
      <c r="Q927" s="136">
        <v>0</v>
      </c>
      <c r="R927" s="136">
        <f>Q927*H927</f>
        <v>0</v>
      </c>
      <c r="S927" s="136">
        <v>0</v>
      </c>
      <c r="T927" s="137">
        <f>S927*H927</f>
        <v>0</v>
      </c>
      <c r="AR927" s="138" t="s">
        <v>245</v>
      </c>
      <c r="AT927" s="138" t="s">
        <v>155</v>
      </c>
      <c r="AU927" s="138" t="s">
        <v>85</v>
      </c>
      <c r="AY927" s="17" t="s">
        <v>153</v>
      </c>
      <c r="BE927" s="139">
        <f>IF(N927="základní",J927,0)</f>
        <v>0</v>
      </c>
      <c r="BF927" s="139">
        <f>IF(N927="snížená",J927,0)</f>
        <v>0</v>
      </c>
      <c r="BG927" s="139">
        <f>IF(N927="zákl. přenesená",J927,0)</f>
        <v>0</v>
      </c>
      <c r="BH927" s="139">
        <f>IF(N927="sníž. přenesená",J927,0)</f>
        <v>0</v>
      </c>
      <c r="BI927" s="139">
        <f>IF(N927="nulová",J927,0)</f>
        <v>0</v>
      </c>
      <c r="BJ927" s="17" t="s">
        <v>85</v>
      </c>
      <c r="BK927" s="139">
        <f>ROUND(I927*H927,2)</f>
        <v>0</v>
      </c>
      <c r="BL927" s="17" t="s">
        <v>245</v>
      </c>
      <c r="BM927" s="138" t="s">
        <v>1685</v>
      </c>
    </row>
    <row r="928" spans="2:65" s="1" customFormat="1" hidden="1">
      <c r="B928" s="32"/>
      <c r="D928" s="140" t="s">
        <v>162</v>
      </c>
      <c r="F928" s="141" t="s">
        <v>1686</v>
      </c>
      <c r="I928" s="142"/>
      <c r="L928" s="32"/>
      <c r="M928" s="143"/>
      <c r="T928" s="53"/>
      <c r="AT928" s="17" t="s">
        <v>162</v>
      </c>
      <c r="AU928" s="17" t="s">
        <v>85</v>
      </c>
    </row>
    <row r="929" spans="2:65" s="11" customFormat="1" ht="22.9" customHeight="1">
      <c r="B929" s="115"/>
      <c r="D929" s="116" t="s">
        <v>71</v>
      </c>
      <c r="E929" s="125" t="s">
        <v>1687</v>
      </c>
      <c r="F929" s="125" t="s">
        <v>1688</v>
      </c>
      <c r="I929" s="118"/>
      <c r="J929" s="126">
        <f>BK929</f>
        <v>0</v>
      </c>
      <c r="L929" s="115"/>
      <c r="M929" s="120"/>
      <c r="P929" s="121">
        <f>SUM(P930:P932)</f>
        <v>0</v>
      </c>
      <c r="R929" s="121">
        <f>SUM(R930:R932)</f>
        <v>0.2195</v>
      </c>
      <c r="T929" s="122">
        <f>SUM(T930:T932)</f>
        <v>0</v>
      </c>
      <c r="AR929" s="116" t="s">
        <v>85</v>
      </c>
      <c r="AT929" s="123" t="s">
        <v>71</v>
      </c>
      <c r="AU929" s="123" t="s">
        <v>80</v>
      </c>
      <c r="AY929" s="116" t="s">
        <v>153</v>
      </c>
      <c r="BK929" s="124">
        <f>SUM(BK930:BK932)</f>
        <v>0</v>
      </c>
    </row>
    <row r="930" spans="2:65" s="1" customFormat="1" ht="14.45" customHeight="1">
      <c r="B930" s="32"/>
      <c r="C930" s="127" t="s">
        <v>1689</v>
      </c>
      <c r="D930" s="127" t="s">
        <v>155</v>
      </c>
      <c r="E930" s="128" t="s">
        <v>1690</v>
      </c>
      <c r="F930" s="129" t="s">
        <v>1691</v>
      </c>
      <c r="G930" s="130" t="s">
        <v>202</v>
      </c>
      <c r="H930" s="131">
        <v>43.9</v>
      </c>
      <c r="I930" s="132"/>
      <c r="J930" s="133">
        <f>ROUND(I930*H930,2)</f>
        <v>0</v>
      </c>
      <c r="K930" s="129" t="s">
        <v>159</v>
      </c>
      <c r="L930" s="32"/>
      <c r="M930" s="134" t="s">
        <v>19</v>
      </c>
      <c r="N930" s="135" t="s">
        <v>44</v>
      </c>
      <c r="P930" s="136">
        <f>O930*H930</f>
        <v>0</v>
      </c>
      <c r="Q930" s="136">
        <v>5.0000000000000001E-3</v>
      </c>
      <c r="R930" s="136">
        <f>Q930*H930</f>
        <v>0.2195</v>
      </c>
      <c r="S930" s="136">
        <v>0</v>
      </c>
      <c r="T930" s="137">
        <f>S930*H930</f>
        <v>0</v>
      </c>
      <c r="AR930" s="138" t="s">
        <v>245</v>
      </c>
      <c r="AT930" s="138" t="s">
        <v>155</v>
      </c>
      <c r="AU930" s="138" t="s">
        <v>85</v>
      </c>
      <c r="AY930" s="17" t="s">
        <v>153</v>
      </c>
      <c r="BE930" s="139">
        <f>IF(N930="základní",J930,0)</f>
        <v>0</v>
      </c>
      <c r="BF930" s="139">
        <f>IF(N930="snížená",J930,0)</f>
        <v>0</v>
      </c>
      <c r="BG930" s="139">
        <f>IF(N930="zákl. přenesená",J930,0)</f>
        <v>0</v>
      </c>
      <c r="BH930" s="139">
        <f>IF(N930="sníž. přenesená",J930,0)</f>
        <v>0</v>
      </c>
      <c r="BI930" s="139">
        <f>IF(N930="nulová",J930,0)</f>
        <v>0</v>
      </c>
      <c r="BJ930" s="17" t="s">
        <v>85</v>
      </c>
      <c r="BK930" s="139">
        <f>ROUND(I930*H930,2)</f>
        <v>0</v>
      </c>
      <c r="BL930" s="17" t="s">
        <v>245</v>
      </c>
      <c r="BM930" s="138" t="s">
        <v>1692</v>
      </c>
    </row>
    <row r="931" spans="2:65" s="1" customFormat="1" hidden="1">
      <c r="B931" s="32"/>
      <c r="D931" s="140" t="s">
        <v>162</v>
      </c>
      <c r="F931" s="141" t="s">
        <v>1693</v>
      </c>
      <c r="I931" s="142"/>
      <c r="L931" s="32"/>
      <c r="M931" s="143"/>
      <c r="T931" s="53"/>
      <c r="AT931" s="17" t="s">
        <v>162</v>
      </c>
      <c r="AU931" s="17" t="s">
        <v>85</v>
      </c>
    </row>
    <row r="932" spans="2:65" s="12" customFormat="1">
      <c r="B932" s="144"/>
      <c r="D932" s="145" t="s">
        <v>164</v>
      </c>
      <c r="E932" s="146" t="s">
        <v>19</v>
      </c>
      <c r="F932" s="147" t="s">
        <v>1694</v>
      </c>
      <c r="H932" s="148">
        <v>43.9</v>
      </c>
      <c r="I932" s="149"/>
      <c r="L932" s="144"/>
      <c r="M932" s="150"/>
      <c r="T932" s="151"/>
      <c r="AT932" s="146" t="s">
        <v>164</v>
      </c>
      <c r="AU932" s="146" t="s">
        <v>85</v>
      </c>
      <c r="AV932" s="12" t="s">
        <v>85</v>
      </c>
      <c r="AW932" s="12" t="s">
        <v>33</v>
      </c>
      <c r="AX932" s="12" t="s">
        <v>80</v>
      </c>
      <c r="AY932" s="146" t="s">
        <v>153</v>
      </c>
    </row>
    <row r="933" spans="2:65" s="11" customFormat="1" ht="22.9" customHeight="1">
      <c r="B933" s="115"/>
      <c r="D933" s="116" t="s">
        <v>71</v>
      </c>
      <c r="E933" s="125" t="s">
        <v>1695</v>
      </c>
      <c r="F933" s="125" t="s">
        <v>1696</v>
      </c>
      <c r="I933" s="118"/>
      <c r="J933" s="126">
        <f>BK933</f>
        <v>0</v>
      </c>
      <c r="L933" s="115"/>
      <c r="M933" s="120"/>
      <c r="P933" s="121">
        <f>SUM(P934:P955)</f>
        <v>0</v>
      </c>
      <c r="R933" s="121">
        <f>SUM(R934:R955)</f>
        <v>3.2602195800000002</v>
      </c>
      <c r="T933" s="122">
        <f>SUM(T934:T955)</f>
        <v>0.57774999999999999</v>
      </c>
      <c r="AR933" s="116" t="s">
        <v>85</v>
      </c>
      <c r="AT933" s="123" t="s">
        <v>71</v>
      </c>
      <c r="AU933" s="123" t="s">
        <v>80</v>
      </c>
      <c r="AY933" s="116" t="s">
        <v>153</v>
      </c>
      <c r="BK933" s="124">
        <f>SUM(BK934:BK955)</f>
        <v>0</v>
      </c>
    </row>
    <row r="934" spans="2:65" s="1" customFormat="1" ht="19.899999999999999" customHeight="1">
      <c r="B934" s="32"/>
      <c r="C934" s="127" t="s">
        <v>1226</v>
      </c>
      <c r="D934" s="127" t="s">
        <v>155</v>
      </c>
      <c r="E934" s="128" t="s">
        <v>1697</v>
      </c>
      <c r="F934" s="129" t="s">
        <v>1698</v>
      </c>
      <c r="G934" s="130" t="s">
        <v>202</v>
      </c>
      <c r="H934" s="131">
        <v>225.5</v>
      </c>
      <c r="I934" s="132"/>
      <c r="J934" s="133">
        <f>ROUND(I934*H934,2)</f>
        <v>0</v>
      </c>
      <c r="K934" s="129" t="s">
        <v>159</v>
      </c>
      <c r="L934" s="32"/>
      <c r="M934" s="134" t="s">
        <v>19</v>
      </c>
      <c r="N934" s="135" t="s">
        <v>44</v>
      </c>
      <c r="P934" s="136">
        <f>O934*H934</f>
        <v>0</v>
      </c>
      <c r="Q934" s="136">
        <v>0</v>
      </c>
      <c r="R934" s="136">
        <f>Q934*H934</f>
        <v>0</v>
      </c>
      <c r="S934" s="136">
        <v>0</v>
      </c>
      <c r="T934" s="137">
        <f>S934*H934</f>
        <v>0</v>
      </c>
      <c r="AR934" s="138" t="s">
        <v>245</v>
      </c>
      <c r="AT934" s="138" t="s">
        <v>155</v>
      </c>
      <c r="AU934" s="138" t="s">
        <v>85</v>
      </c>
      <c r="AY934" s="17" t="s">
        <v>153</v>
      </c>
      <c r="BE934" s="139">
        <f>IF(N934="základní",J934,0)</f>
        <v>0</v>
      </c>
      <c r="BF934" s="139">
        <f>IF(N934="snížená",J934,0)</f>
        <v>0</v>
      </c>
      <c r="BG934" s="139">
        <f>IF(N934="zákl. přenesená",J934,0)</f>
        <v>0</v>
      </c>
      <c r="BH934" s="139">
        <f>IF(N934="sníž. přenesená",J934,0)</f>
        <v>0</v>
      </c>
      <c r="BI934" s="139">
        <f>IF(N934="nulová",J934,0)</f>
        <v>0</v>
      </c>
      <c r="BJ934" s="17" t="s">
        <v>85</v>
      </c>
      <c r="BK934" s="139">
        <f>ROUND(I934*H934,2)</f>
        <v>0</v>
      </c>
      <c r="BL934" s="17" t="s">
        <v>245</v>
      </c>
      <c r="BM934" s="138" t="s">
        <v>1699</v>
      </c>
    </row>
    <row r="935" spans="2:65" s="1" customFormat="1" hidden="1">
      <c r="B935" s="32"/>
      <c r="D935" s="140" t="s">
        <v>162</v>
      </c>
      <c r="F935" s="141" t="s">
        <v>1700</v>
      </c>
      <c r="I935" s="142"/>
      <c r="L935" s="32"/>
      <c r="M935" s="143"/>
      <c r="T935" s="53"/>
      <c r="AT935" s="17" t="s">
        <v>162</v>
      </c>
      <c r="AU935" s="17" t="s">
        <v>85</v>
      </c>
    </row>
    <row r="936" spans="2:65" s="12" customFormat="1">
      <c r="B936" s="144"/>
      <c r="D936" s="145" t="s">
        <v>164</v>
      </c>
      <c r="E936" s="146" t="s">
        <v>19</v>
      </c>
      <c r="F936" s="147" t="s">
        <v>1701</v>
      </c>
      <c r="H936" s="148">
        <v>225.5</v>
      </c>
      <c r="I936" s="149"/>
      <c r="L936" s="144"/>
      <c r="M936" s="150"/>
      <c r="T936" s="151"/>
      <c r="AT936" s="146" t="s">
        <v>164</v>
      </c>
      <c r="AU936" s="146" t="s">
        <v>85</v>
      </c>
      <c r="AV936" s="12" t="s">
        <v>85</v>
      </c>
      <c r="AW936" s="12" t="s">
        <v>33</v>
      </c>
      <c r="AX936" s="12" t="s">
        <v>80</v>
      </c>
      <c r="AY936" s="146" t="s">
        <v>153</v>
      </c>
    </row>
    <row r="937" spans="2:65" s="1" customFormat="1" ht="14.45" customHeight="1">
      <c r="B937" s="32"/>
      <c r="C937" s="127" t="s">
        <v>1702</v>
      </c>
      <c r="D937" s="127" t="s">
        <v>155</v>
      </c>
      <c r="E937" s="128" t="s">
        <v>1703</v>
      </c>
      <c r="F937" s="129" t="s">
        <v>1704</v>
      </c>
      <c r="G937" s="130" t="s">
        <v>202</v>
      </c>
      <c r="H937" s="131">
        <v>341.42</v>
      </c>
      <c r="I937" s="132"/>
      <c r="J937" s="133">
        <f>ROUND(I937*H937,2)</f>
        <v>0</v>
      </c>
      <c r="K937" s="129" t="s">
        <v>159</v>
      </c>
      <c r="L937" s="32"/>
      <c r="M937" s="134" t="s">
        <v>19</v>
      </c>
      <c r="N937" s="135" t="s">
        <v>44</v>
      </c>
      <c r="P937" s="136">
        <f>O937*H937</f>
        <v>0</v>
      </c>
      <c r="Q937" s="136">
        <v>3.0000000000000001E-5</v>
      </c>
      <c r="R937" s="136">
        <f>Q937*H937</f>
        <v>1.0242600000000001E-2</v>
      </c>
      <c r="S937" s="136">
        <v>0</v>
      </c>
      <c r="T937" s="137">
        <f>S937*H937</f>
        <v>0</v>
      </c>
      <c r="AR937" s="138" t="s">
        <v>245</v>
      </c>
      <c r="AT937" s="138" t="s">
        <v>155</v>
      </c>
      <c r="AU937" s="138" t="s">
        <v>85</v>
      </c>
      <c r="AY937" s="17" t="s">
        <v>153</v>
      </c>
      <c r="BE937" s="139">
        <f>IF(N937="základní",J937,0)</f>
        <v>0</v>
      </c>
      <c r="BF937" s="139">
        <f>IF(N937="snížená",J937,0)</f>
        <v>0</v>
      </c>
      <c r="BG937" s="139">
        <f>IF(N937="zákl. přenesená",J937,0)</f>
        <v>0</v>
      </c>
      <c r="BH937" s="139">
        <f>IF(N937="sníž. přenesená",J937,0)</f>
        <v>0</v>
      </c>
      <c r="BI937" s="139">
        <f>IF(N937="nulová",J937,0)</f>
        <v>0</v>
      </c>
      <c r="BJ937" s="17" t="s">
        <v>85</v>
      </c>
      <c r="BK937" s="139">
        <f>ROUND(I937*H937,2)</f>
        <v>0</v>
      </c>
      <c r="BL937" s="17" t="s">
        <v>245</v>
      </c>
      <c r="BM937" s="138" t="s">
        <v>1705</v>
      </c>
    </row>
    <row r="938" spans="2:65" s="1" customFormat="1" hidden="1">
      <c r="B938" s="32"/>
      <c r="D938" s="140" t="s">
        <v>162</v>
      </c>
      <c r="F938" s="141" t="s">
        <v>1706</v>
      </c>
      <c r="I938" s="142"/>
      <c r="L938" s="32"/>
      <c r="M938" s="143"/>
      <c r="T938" s="53"/>
      <c r="AT938" s="17" t="s">
        <v>162</v>
      </c>
      <c r="AU938" s="17" t="s">
        <v>85</v>
      </c>
    </row>
    <row r="939" spans="2:65" s="1" customFormat="1" ht="14.45" customHeight="1">
      <c r="B939" s="32"/>
      <c r="C939" s="127" t="s">
        <v>1231</v>
      </c>
      <c r="D939" s="127" t="s">
        <v>155</v>
      </c>
      <c r="E939" s="128" t="s">
        <v>1707</v>
      </c>
      <c r="F939" s="129" t="s">
        <v>1708</v>
      </c>
      <c r="G939" s="130" t="s">
        <v>202</v>
      </c>
      <c r="H939" s="131">
        <v>341.42</v>
      </c>
      <c r="I939" s="132"/>
      <c r="J939" s="133">
        <f>ROUND(I939*H939,2)</f>
        <v>0</v>
      </c>
      <c r="K939" s="129" t="s">
        <v>159</v>
      </c>
      <c r="L939" s="32"/>
      <c r="M939" s="134" t="s">
        <v>19</v>
      </c>
      <c r="N939" s="135" t="s">
        <v>44</v>
      </c>
      <c r="P939" s="136">
        <f>O939*H939</f>
        <v>0</v>
      </c>
      <c r="Q939" s="136">
        <v>4.4999999999999997E-3</v>
      </c>
      <c r="R939" s="136">
        <f>Q939*H939</f>
        <v>1.5363899999999999</v>
      </c>
      <c r="S939" s="136">
        <v>0</v>
      </c>
      <c r="T939" s="137">
        <f>S939*H939</f>
        <v>0</v>
      </c>
      <c r="AR939" s="138" t="s">
        <v>245</v>
      </c>
      <c r="AT939" s="138" t="s">
        <v>155</v>
      </c>
      <c r="AU939" s="138" t="s">
        <v>85</v>
      </c>
      <c r="AY939" s="17" t="s">
        <v>153</v>
      </c>
      <c r="BE939" s="139">
        <f>IF(N939="základní",J939,0)</f>
        <v>0</v>
      </c>
      <c r="BF939" s="139">
        <f>IF(N939="snížená",J939,0)</f>
        <v>0</v>
      </c>
      <c r="BG939" s="139">
        <f>IF(N939="zákl. přenesená",J939,0)</f>
        <v>0</v>
      </c>
      <c r="BH939" s="139">
        <f>IF(N939="sníž. přenesená",J939,0)</f>
        <v>0</v>
      </c>
      <c r="BI939" s="139">
        <f>IF(N939="nulová",J939,0)</f>
        <v>0</v>
      </c>
      <c r="BJ939" s="17" t="s">
        <v>85</v>
      </c>
      <c r="BK939" s="139">
        <f>ROUND(I939*H939,2)</f>
        <v>0</v>
      </c>
      <c r="BL939" s="17" t="s">
        <v>245</v>
      </c>
      <c r="BM939" s="138" t="s">
        <v>1709</v>
      </c>
    </row>
    <row r="940" spans="2:65" s="1" customFormat="1" hidden="1">
      <c r="B940" s="32"/>
      <c r="D940" s="140" t="s">
        <v>162</v>
      </c>
      <c r="F940" s="141" t="s">
        <v>1710</v>
      </c>
      <c r="I940" s="142"/>
      <c r="L940" s="32"/>
      <c r="M940" s="143"/>
      <c r="T940" s="53"/>
      <c r="AT940" s="17" t="s">
        <v>162</v>
      </c>
      <c r="AU940" s="17" t="s">
        <v>85</v>
      </c>
    </row>
    <row r="941" spans="2:65" s="1" customFormat="1" ht="14.45" customHeight="1">
      <c r="B941" s="32"/>
      <c r="C941" s="127" t="s">
        <v>1711</v>
      </c>
      <c r="D941" s="127" t="s">
        <v>155</v>
      </c>
      <c r="E941" s="128" t="s">
        <v>1712</v>
      </c>
      <c r="F941" s="129" t="s">
        <v>1713</v>
      </c>
      <c r="G941" s="130" t="s">
        <v>202</v>
      </c>
      <c r="H941" s="131">
        <v>231.1</v>
      </c>
      <c r="I941" s="132"/>
      <c r="J941" s="133">
        <f>ROUND(I941*H941,2)</f>
        <v>0</v>
      </c>
      <c r="K941" s="129" t="s">
        <v>159</v>
      </c>
      <c r="L941" s="32"/>
      <c r="M941" s="134" t="s">
        <v>19</v>
      </c>
      <c r="N941" s="135" t="s">
        <v>44</v>
      </c>
      <c r="P941" s="136">
        <f>O941*H941</f>
        <v>0</v>
      </c>
      <c r="Q941" s="136">
        <v>0</v>
      </c>
      <c r="R941" s="136">
        <f>Q941*H941</f>
        <v>0</v>
      </c>
      <c r="S941" s="136">
        <v>2.5000000000000001E-3</v>
      </c>
      <c r="T941" s="137">
        <f>S941*H941</f>
        <v>0.57774999999999999</v>
      </c>
      <c r="AR941" s="138" t="s">
        <v>245</v>
      </c>
      <c r="AT941" s="138" t="s">
        <v>155</v>
      </c>
      <c r="AU941" s="138" t="s">
        <v>85</v>
      </c>
      <c r="AY941" s="17" t="s">
        <v>153</v>
      </c>
      <c r="BE941" s="139">
        <f>IF(N941="základní",J941,0)</f>
        <v>0</v>
      </c>
      <c r="BF941" s="139">
        <f>IF(N941="snížená",J941,0)</f>
        <v>0</v>
      </c>
      <c r="BG941" s="139">
        <f>IF(N941="zákl. přenesená",J941,0)</f>
        <v>0</v>
      </c>
      <c r="BH941" s="139">
        <f>IF(N941="sníž. přenesená",J941,0)</f>
        <v>0</v>
      </c>
      <c r="BI941" s="139">
        <f>IF(N941="nulová",J941,0)</f>
        <v>0</v>
      </c>
      <c r="BJ941" s="17" t="s">
        <v>85</v>
      </c>
      <c r="BK941" s="139">
        <f>ROUND(I941*H941,2)</f>
        <v>0</v>
      </c>
      <c r="BL941" s="17" t="s">
        <v>245</v>
      </c>
      <c r="BM941" s="138" t="s">
        <v>1714</v>
      </c>
    </row>
    <row r="942" spans="2:65" s="1" customFormat="1" hidden="1">
      <c r="B942" s="32"/>
      <c r="D942" s="140" t="s">
        <v>162</v>
      </c>
      <c r="F942" s="141" t="s">
        <v>1715</v>
      </c>
      <c r="I942" s="142"/>
      <c r="L942" s="32"/>
      <c r="M942" s="143"/>
      <c r="T942" s="53"/>
      <c r="AT942" s="17" t="s">
        <v>162</v>
      </c>
      <c r="AU942" s="17" t="s">
        <v>85</v>
      </c>
    </row>
    <row r="943" spans="2:65" s="1" customFormat="1" ht="14.45" customHeight="1">
      <c r="B943" s="32"/>
      <c r="C943" s="127" t="s">
        <v>1236</v>
      </c>
      <c r="D943" s="127" t="s">
        <v>155</v>
      </c>
      <c r="E943" s="128" t="s">
        <v>1716</v>
      </c>
      <c r="F943" s="129" t="s">
        <v>1717</v>
      </c>
      <c r="G943" s="130" t="s">
        <v>202</v>
      </c>
      <c r="H943" s="131">
        <v>341.42</v>
      </c>
      <c r="I943" s="132"/>
      <c r="J943" s="133">
        <f>ROUND(I943*H943,2)</f>
        <v>0</v>
      </c>
      <c r="K943" s="129" t="s">
        <v>159</v>
      </c>
      <c r="L943" s="32"/>
      <c r="M943" s="134" t="s">
        <v>19</v>
      </c>
      <c r="N943" s="135" t="s">
        <v>44</v>
      </c>
      <c r="P943" s="136">
        <f>O943*H943</f>
        <v>0</v>
      </c>
      <c r="Q943" s="136">
        <v>2.9999999999999997E-4</v>
      </c>
      <c r="R943" s="136">
        <f>Q943*H943</f>
        <v>0.10242599999999999</v>
      </c>
      <c r="S943" s="136">
        <v>0</v>
      </c>
      <c r="T943" s="137">
        <f>S943*H943</f>
        <v>0</v>
      </c>
      <c r="AR943" s="138" t="s">
        <v>245</v>
      </c>
      <c r="AT943" s="138" t="s">
        <v>155</v>
      </c>
      <c r="AU943" s="138" t="s">
        <v>85</v>
      </c>
      <c r="AY943" s="17" t="s">
        <v>153</v>
      </c>
      <c r="BE943" s="139">
        <f>IF(N943="základní",J943,0)</f>
        <v>0</v>
      </c>
      <c r="BF943" s="139">
        <f>IF(N943="snížená",J943,0)</f>
        <v>0</v>
      </c>
      <c r="BG943" s="139">
        <f>IF(N943="zákl. přenesená",J943,0)</f>
        <v>0</v>
      </c>
      <c r="BH943" s="139">
        <f>IF(N943="sníž. přenesená",J943,0)</f>
        <v>0</v>
      </c>
      <c r="BI943" s="139">
        <f>IF(N943="nulová",J943,0)</f>
        <v>0</v>
      </c>
      <c r="BJ943" s="17" t="s">
        <v>85</v>
      </c>
      <c r="BK943" s="139">
        <f>ROUND(I943*H943,2)</f>
        <v>0</v>
      </c>
      <c r="BL943" s="17" t="s">
        <v>245</v>
      </c>
      <c r="BM943" s="138" t="s">
        <v>1718</v>
      </c>
    </row>
    <row r="944" spans="2:65" s="1" customFormat="1" hidden="1">
      <c r="B944" s="32"/>
      <c r="D944" s="140" t="s">
        <v>162</v>
      </c>
      <c r="F944" s="141" t="s">
        <v>1719</v>
      </c>
      <c r="I944" s="142"/>
      <c r="L944" s="32"/>
      <c r="M944" s="143"/>
      <c r="T944" s="53"/>
      <c r="AT944" s="17" t="s">
        <v>162</v>
      </c>
      <c r="AU944" s="17" t="s">
        <v>85</v>
      </c>
    </row>
    <row r="945" spans="2:65" s="14" customFormat="1">
      <c r="B945" s="159"/>
      <c r="D945" s="145" t="s">
        <v>164</v>
      </c>
      <c r="E945" s="160" t="s">
        <v>19</v>
      </c>
      <c r="F945" s="161" t="s">
        <v>281</v>
      </c>
      <c r="H945" s="160" t="s">
        <v>19</v>
      </c>
      <c r="I945" s="162"/>
      <c r="L945" s="159"/>
      <c r="M945" s="163"/>
      <c r="T945" s="164"/>
      <c r="AT945" s="160" t="s">
        <v>164</v>
      </c>
      <c r="AU945" s="160" t="s">
        <v>85</v>
      </c>
      <c r="AV945" s="14" t="s">
        <v>80</v>
      </c>
      <c r="AW945" s="14" t="s">
        <v>33</v>
      </c>
      <c r="AX945" s="14" t="s">
        <v>72</v>
      </c>
      <c r="AY945" s="160" t="s">
        <v>153</v>
      </c>
    </row>
    <row r="946" spans="2:65" s="12" customFormat="1">
      <c r="B946" s="144"/>
      <c r="D946" s="145" t="s">
        <v>164</v>
      </c>
      <c r="E946" s="146" t="s">
        <v>19</v>
      </c>
      <c r="F946" s="147" t="s">
        <v>1720</v>
      </c>
      <c r="H946" s="148">
        <v>111.9</v>
      </c>
      <c r="I946" s="149"/>
      <c r="L946" s="144"/>
      <c r="M946" s="150"/>
      <c r="T946" s="151"/>
      <c r="AT946" s="146" t="s">
        <v>164</v>
      </c>
      <c r="AU946" s="146" t="s">
        <v>85</v>
      </c>
      <c r="AV946" s="12" t="s">
        <v>85</v>
      </c>
      <c r="AW946" s="12" t="s">
        <v>33</v>
      </c>
      <c r="AX946" s="12" t="s">
        <v>72</v>
      </c>
      <c r="AY946" s="146" t="s">
        <v>153</v>
      </c>
    </row>
    <row r="947" spans="2:65" s="14" customFormat="1">
      <c r="B947" s="159"/>
      <c r="D947" s="145" t="s">
        <v>164</v>
      </c>
      <c r="E947" s="160" t="s">
        <v>19</v>
      </c>
      <c r="F947" s="161" t="s">
        <v>285</v>
      </c>
      <c r="H947" s="160" t="s">
        <v>19</v>
      </c>
      <c r="I947" s="162"/>
      <c r="L947" s="159"/>
      <c r="M947" s="163"/>
      <c r="T947" s="164"/>
      <c r="AT947" s="160" t="s">
        <v>164</v>
      </c>
      <c r="AU947" s="160" t="s">
        <v>85</v>
      </c>
      <c r="AV947" s="14" t="s">
        <v>80</v>
      </c>
      <c r="AW947" s="14" t="s">
        <v>33</v>
      </c>
      <c r="AX947" s="14" t="s">
        <v>72</v>
      </c>
      <c r="AY947" s="160" t="s">
        <v>153</v>
      </c>
    </row>
    <row r="948" spans="2:65" s="12" customFormat="1">
      <c r="B948" s="144"/>
      <c r="D948" s="145" t="s">
        <v>164</v>
      </c>
      <c r="E948" s="146" t="s">
        <v>19</v>
      </c>
      <c r="F948" s="147" t="s">
        <v>1721</v>
      </c>
      <c r="H948" s="148">
        <v>113.56</v>
      </c>
      <c r="I948" s="149"/>
      <c r="L948" s="144"/>
      <c r="M948" s="150"/>
      <c r="T948" s="151"/>
      <c r="AT948" s="146" t="s">
        <v>164</v>
      </c>
      <c r="AU948" s="146" t="s">
        <v>85</v>
      </c>
      <c r="AV948" s="12" t="s">
        <v>85</v>
      </c>
      <c r="AW948" s="12" t="s">
        <v>33</v>
      </c>
      <c r="AX948" s="12" t="s">
        <v>72</v>
      </c>
      <c r="AY948" s="146" t="s">
        <v>153</v>
      </c>
    </row>
    <row r="949" spans="2:65" s="14" customFormat="1">
      <c r="B949" s="159"/>
      <c r="D949" s="145" t="s">
        <v>164</v>
      </c>
      <c r="E949" s="160" t="s">
        <v>19</v>
      </c>
      <c r="F949" s="161" t="s">
        <v>372</v>
      </c>
      <c r="H949" s="160" t="s">
        <v>19</v>
      </c>
      <c r="I949" s="162"/>
      <c r="L949" s="159"/>
      <c r="M949" s="163"/>
      <c r="T949" s="164"/>
      <c r="AT949" s="160" t="s">
        <v>164</v>
      </c>
      <c r="AU949" s="160" t="s">
        <v>85</v>
      </c>
      <c r="AV949" s="14" t="s">
        <v>80</v>
      </c>
      <c r="AW949" s="14" t="s">
        <v>33</v>
      </c>
      <c r="AX949" s="14" t="s">
        <v>72</v>
      </c>
      <c r="AY949" s="160" t="s">
        <v>153</v>
      </c>
    </row>
    <row r="950" spans="2:65" s="12" customFormat="1">
      <c r="B950" s="144"/>
      <c r="D950" s="145" t="s">
        <v>164</v>
      </c>
      <c r="E950" s="146" t="s">
        <v>19</v>
      </c>
      <c r="F950" s="147" t="s">
        <v>1722</v>
      </c>
      <c r="H950" s="148">
        <v>115.96</v>
      </c>
      <c r="I950" s="149"/>
      <c r="L950" s="144"/>
      <c r="M950" s="150"/>
      <c r="T950" s="151"/>
      <c r="AT950" s="146" t="s">
        <v>164</v>
      </c>
      <c r="AU950" s="146" t="s">
        <v>85</v>
      </c>
      <c r="AV950" s="12" t="s">
        <v>85</v>
      </c>
      <c r="AW950" s="12" t="s">
        <v>33</v>
      </c>
      <c r="AX950" s="12" t="s">
        <v>72</v>
      </c>
      <c r="AY950" s="146" t="s">
        <v>153</v>
      </c>
    </row>
    <row r="951" spans="2:65" s="13" customFormat="1">
      <c r="B951" s="152"/>
      <c r="D951" s="145" t="s">
        <v>164</v>
      </c>
      <c r="E951" s="153" t="s">
        <v>19</v>
      </c>
      <c r="F951" s="154" t="s">
        <v>198</v>
      </c>
      <c r="H951" s="155">
        <v>341.42</v>
      </c>
      <c r="I951" s="156"/>
      <c r="L951" s="152"/>
      <c r="M951" s="157"/>
      <c r="T951" s="158"/>
      <c r="AT951" s="153" t="s">
        <v>164</v>
      </c>
      <c r="AU951" s="153" t="s">
        <v>85</v>
      </c>
      <c r="AV951" s="13" t="s">
        <v>160</v>
      </c>
      <c r="AW951" s="13" t="s">
        <v>33</v>
      </c>
      <c r="AX951" s="13" t="s">
        <v>80</v>
      </c>
      <c r="AY951" s="153" t="s">
        <v>153</v>
      </c>
    </row>
    <row r="952" spans="2:65" s="1" customFormat="1" ht="22.15" customHeight="1">
      <c r="B952" s="32"/>
      <c r="C952" s="165" t="s">
        <v>1723</v>
      </c>
      <c r="D952" s="165" t="s">
        <v>267</v>
      </c>
      <c r="E952" s="166" t="s">
        <v>1724</v>
      </c>
      <c r="F952" s="167" t="s">
        <v>1725</v>
      </c>
      <c r="G952" s="168" t="s">
        <v>202</v>
      </c>
      <c r="H952" s="169">
        <v>375.56200000000001</v>
      </c>
      <c r="I952" s="170"/>
      <c r="J952" s="171">
        <f>ROUND(I952*H952,2)</f>
        <v>0</v>
      </c>
      <c r="K952" s="167" t="s">
        <v>159</v>
      </c>
      <c r="L952" s="172"/>
      <c r="M952" s="173" t="s">
        <v>19</v>
      </c>
      <c r="N952" s="174" t="s">
        <v>44</v>
      </c>
      <c r="P952" s="136">
        <f>O952*H952</f>
        <v>0</v>
      </c>
      <c r="Q952" s="136">
        <v>4.2900000000000004E-3</v>
      </c>
      <c r="R952" s="136">
        <f>Q952*H952</f>
        <v>1.6111609800000002</v>
      </c>
      <c r="S952" s="136">
        <v>0</v>
      </c>
      <c r="T952" s="137">
        <f>S952*H952</f>
        <v>0</v>
      </c>
      <c r="AR952" s="138" t="s">
        <v>270</v>
      </c>
      <c r="AT952" s="138" t="s">
        <v>267</v>
      </c>
      <c r="AU952" s="138" t="s">
        <v>85</v>
      </c>
      <c r="AY952" s="17" t="s">
        <v>153</v>
      </c>
      <c r="BE952" s="139">
        <f>IF(N952="základní",J952,0)</f>
        <v>0</v>
      </c>
      <c r="BF952" s="139">
        <f>IF(N952="snížená",J952,0)</f>
        <v>0</v>
      </c>
      <c r="BG952" s="139">
        <f>IF(N952="zákl. přenesená",J952,0)</f>
        <v>0</v>
      </c>
      <c r="BH952" s="139">
        <f>IF(N952="sníž. přenesená",J952,0)</f>
        <v>0</v>
      </c>
      <c r="BI952" s="139">
        <f>IF(N952="nulová",J952,0)</f>
        <v>0</v>
      </c>
      <c r="BJ952" s="17" t="s">
        <v>85</v>
      </c>
      <c r="BK952" s="139">
        <f>ROUND(I952*H952,2)</f>
        <v>0</v>
      </c>
      <c r="BL952" s="17" t="s">
        <v>245</v>
      </c>
      <c r="BM952" s="138" t="s">
        <v>1726</v>
      </c>
    </row>
    <row r="953" spans="2:65" s="12" customFormat="1">
      <c r="B953" s="144"/>
      <c r="D953" s="145" t="s">
        <v>164</v>
      </c>
      <c r="F953" s="147" t="s">
        <v>1727</v>
      </c>
      <c r="H953" s="148">
        <v>375.56200000000001</v>
      </c>
      <c r="I953" s="149"/>
      <c r="L953" s="144"/>
      <c r="M953" s="150"/>
      <c r="T953" s="151"/>
      <c r="AT953" s="146" t="s">
        <v>164</v>
      </c>
      <c r="AU953" s="146" t="s">
        <v>85</v>
      </c>
      <c r="AV953" s="12" t="s">
        <v>85</v>
      </c>
      <c r="AW953" s="12" t="s">
        <v>4</v>
      </c>
      <c r="AX953" s="12" t="s">
        <v>80</v>
      </c>
      <c r="AY953" s="146" t="s">
        <v>153</v>
      </c>
    </row>
    <row r="954" spans="2:65" s="1" customFormat="1" ht="22.15" customHeight="1">
      <c r="B954" s="32"/>
      <c r="C954" s="127" t="s">
        <v>1241</v>
      </c>
      <c r="D954" s="127" t="s">
        <v>155</v>
      </c>
      <c r="E954" s="128" t="s">
        <v>1728</v>
      </c>
      <c r="F954" s="129" t="s">
        <v>1729</v>
      </c>
      <c r="G954" s="130" t="s">
        <v>177</v>
      </c>
      <c r="H954" s="131">
        <v>3.26</v>
      </c>
      <c r="I954" s="132"/>
      <c r="J954" s="133">
        <f>ROUND(I954*H954,2)</f>
        <v>0</v>
      </c>
      <c r="K954" s="129" t="s">
        <v>159</v>
      </c>
      <c r="L954" s="32"/>
      <c r="M954" s="134" t="s">
        <v>19</v>
      </c>
      <c r="N954" s="135" t="s">
        <v>44</v>
      </c>
      <c r="P954" s="136">
        <f>O954*H954</f>
        <v>0</v>
      </c>
      <c r="Q954" s="136">
        <v>0</v>
      </c>
      <c r="R954" s="136">
        <f>Q954*H954</f>
        <v>0</v>
      </c>
      <c r="S954" s="136">
        <v>0</v>
      </c>
      <c r="T954" s="137">
        <f>S954*H954</f>
        <v>0</v>
      </c>
      <c r="AR954" s="138" t="s">
        <v>245</v>
      </c>
      <c r="AT954" s="138" t="s">
        <v>155</v>
      </c>
      <c r="AU954" s="138" t="s">
        <v>85</v>
      </c>
      <c r="AY954" s="17" t="s">
        <v>153</v>
      </c>
      <c r="BE954" s="139">
        <f>IF(N954="základní",J954,0)</f>
        <v>0</v>
      </c>
      <c r="BF954" s="139">
        <f>IF(N954="snížená",J954,0)</f>
        <v>0</v>
      </c>
      <c r="BG954" s="139">
        <f>IF(N954="zákl. přenesená",J954,0)</f>
        <v>0</v>
      </c>
      <c r="BH954" s="139">
        <f>IF(N954="sníž. přenesená",J954,0)</f>
        <v>0</v>
      </c>
      <c r="BI954" s="139">
        <f>IF(N954="nulová",J954,0)</f>
        <v>0</v>
      </c>
      <c r="BJ954" s="17" t="s">
        <v>85</v>
      </c>
      <c r="BK954" s="139">
        <f>ROUND(I954*H954,2)</f>
        <v>0</v>
      </c>
      <c r="BL954" s="17" t="s">
        <v>245</v>
      </c>
      <c r="BM954" s="138" t="s">
        <v>1730</v>
      </c>
    </row>
    <row r="955" spans="2:65" s="1" customFormat="1" hidden="1">
      <c r="B955" s="32"/>
      <c r="D955" s="140" t="s">
        <v>162</v>
      </c>
      <c r="F955" s="141" t="s">
        <v>1731</v>
      </c>
      <c r="I955" s="142"/>
      <c r="L955" s="32"/>
      <c r="M955" s="143"/>
      <c r="T955" s="53"/>
      <c r="AT955" s="17" t="s">
        <v>162</v>
      </c>
      <c r="AU955" s="17" t="s">
        <v>85</v>
      </c>
    </row>
    <row r="956" spans="2:65" s="11" customFormat="1" ht="22.9" customHeight="1">
      <c r="B956" s="115"/>
      <c r="D956" s="116" t="s">
        <v>71</v>
      </c>
      <c r="E956" s="125" t="s">
        <v>1732</v>
      </c>
      <c r="F956" s="125" t="s">
        <v>1733</v>
      </c>
      <c r="I956" s="118"/>
      <c r="J956" s="126">
        <f>BK956</f>
        <v>0</v>
      </c>
      <c r="L956" s="115"/>
      <c r="M956" s="120"/>
      <c r="P956" s="121">
        <f>SUM(P957:P988)</f>
        <v>0</v>
      </c>
      <c r="R956" s="121">
        <f>SUM(R957:R988)</f>
        <v>3.8239419000000003</v>
      </c>
      <c r="T956" s="122">
        <f>SUM(T957:T988)</f>
        <v>0</v>
      </c>
      <c r="AR956" s="116" t="s">
        <v>85</v>
      </c>
      <c r="AT956" s="123" t="s">
        <v>71</v>
      </c>
      <c r="AU956" s="123" t="s">
        <v>80</v>
      </c>
      <c r="AY956" s="116" t="s">
        <v>153</v>
      </c>
      <c r="BK956" s="124">
        <f>SUM(BK957:BK988)</f>
        <v>0</v>
      </c>
    </row>
    <row r="957" spans="2:65" s="1" customFormat="1" ht="14.45" customHeight="1">
      <c r="B957" s="32"/>
      <c r="C957" s="127" t="s">
        <v>1734</v>
      </c>
      <c r="D957" s="127" t="s">
        <v>155</v>
      </c>
      <c r="E957" s="128" t="s">
        <v>1735</v>
      </c>
      <c r="F957" s="129" t="s">
        <v>1736</v>
      </c>
      <c r="G957" s="130" t="s">
        <v>202</v>
      </c>
      <c r="H957" s="131">
        <v>150.61000000000001</v>
      </c>
      <c r="I957" s="132"/>
      <c r="J957" s="133">
        <f>ROUND(I957*H957,2)</f>
        <v>0</v>
      </c>
      <c r="K957" s="129" t="s">
        <v>159</v>
      </c>
      <c r="L957" s="32"/>
      <c r="M957" s="134" t="s">
        <v>19</v>
      </c>
      <c r="N957" s="135" t="s">
        <v>44</v>
      </c>
      <c r="P957" s="136">
        <f>O957*H957</f>
        <v>0</v>
      </c>
      <c r="Q957" s="136">
        <v>0</v>
      </c>
      <c r="R957" s="136">
        <f>Q957*H957</f>
        <v>0</v>
      </c>
      <c r="S957" s="136">
        <v>0</v>
      </c>
      <c r="T957" s="137">
        <f>S957*H957</f>
        <v>0</v>
      </c>
      <c r="AR957" s="138" t="s">
        <v>245</v>
      </c>
      <c r="AT957" s="138" t="s">
        <v>155</v>
      </c>
      <c r="AU957" s="138" t="s">
        <v>85</v>
      </c>
      <c r="AY957" s="17" t="s">
        <v>153</v>
      </c>
      <c r="BE957" s="139">
        <f>IF(N957="základní",J957,0)</f>
        <v>0</v>
      </c>
      <c r="BF957" s="139">
        <f>IF(N957="snížená",J957,0)</f>
        <v>0</v>
      </c>
      <c r="BG957" s="139">
        <f>IF(N957="zákl. přenesená",J957,0)</f>
        <v>0</v>
      </c>
      <c r="BH957" s="139">
        <f>IF(N957="sníž. přenesená",J957,0)</f>
        <v>0</v>
      </c>
      <c r="BI957" s="139">
        <f>IF(N957="nulová",J957,0)</f>
        <v>0</v>
      </c>
      <c r="BJ957" s="17" t="s">
        <v>85</v>
      </c>
      <c r="BK957" s="139">
        <f>ROUND(I957*H957,2)</f>
        <v>0</v>
      </c>
      <c r="BL957" s="17" t="s">
        <v>245</v>
      </c>
      <c r="BM957" s="138" t="s">
        <v>1737</v>
      </c>
    </row>
    <row r="958" spans="2:65" s="1" customFormat="1" hidden="1">
      <c r="B958" s="32"/>
      <c r="D958" s="140" t="s">
        <v>162</v>
      </c>
      <c r="F958" s="141" t="s">
        <v>1738</v>
      </c>
      <c r="I958" s="142"/>
      <c r="L958" s="32"/>
      <c r="M958" s="143"/>
      <c r="T958" s="53"/>
      <c r="AT958" s="17" t="s">
        <v>162</v>
      </c>
      <c r="AU958" s="17" t="s">
        <v>85</v>
      </c>
    </row>
    <row r="959" spans="2:65" s="1" customFormat="1" ht="14.45" customHeight="1">
      <c r="B959" s="32"/>
      <c r="C959" s="127" t="s">
        <v>1739</v>
      </c>
      <c r="D959" s="127" t="s">
        <v>155</v>
      </c>
      <c r="E959" s="128" t="s">
        <v>1740</v>
      </c>
      <c r="F959" s="129" t="s">
        <v>1741</v>
      </c>
      <c r="G959" s="130" t="s">
        <v>202</v>
      </c>
      <c r="H959" s="131">
        <v>150.61000000000001</v>
      </c>
      <c r="I959" s="132"/>
      <c r="J959" s="133">
        <f>ROUND(I959*H959,2)</f>
        <v>0</v>
      </c>
      <c r="K959" s="129" t="s">
        <v>159</v>
      </c>
      <c r="L959" s="32"/>
      <c r="M959" s="134" t="s">
        <v>19</v>
      </c>
      <c r="N959" s="135" t="s">
        <v>44</v>
      </c>
      <c r="P959" s="136">
        <f>O959*H959</f>
        <v>0</v>
      </c>
      <c r="Q959" s="136">
        <v>2.9999999999999997E-4</v>
      </c>
      <c r="R959" s="136">
        <f>Q959*H959</f>
        <v>4.5183000000000001E-2</v>
      </c>
      <c r="S959" s="136">
        <v>0</v>
      </c>
      <c r="T959" s="137">
        <f>S959*H959</f>
        <v>0</v>
      </c>
      <c r="AR959" s="138" t="s">
        <v>245</v>
      </c>
      <c r="AT959" s="138" t="s">
        <v>155</v>
      </c>
      <c r="AU959" s="138" t="s">
        <v>85</v>
      </c>
      <c r="AY959" s="17" t="s">
        <v>153</v>
      </c>
      <c r="BE959" s="139">
        <f>IF(N959="základní",J959,0)</f>
        <v>0</v>
      </c>
      <c r="BF959" s="139">
        <f>IF(N959="snížená",J959,0)</f>
        <v>0</v>
      </c>
      <c r="BG959" s="139">
        <f>IF(N959="zákl. přenesená",J959,0)</f>
        <v>0</v>
      </c>
      <c r="BH959" s="139">
        <f>IF(N959="sníž. přenesená",J959,0)</f>
        <v>0</v>
      </c>
      <c r="BI959" s="139">
        <f>IF(N959="nulová",J959,0)</f>
        <v>0</v>
      </c>
      <c r="BJ959" s="17" t="s">
        <v>85</v>
      </c>
      <c r="BK959" s="139">
        <f>ROUND(I959*H959,2)</f>
        <v>0</v>
      </c>
      <c r="BL959" s="17" t="s">
        <v>245</v>
      </c>
      <c r="BM959" s="138" t="s">
        <v>1742</v>
      </c>
    </row>
    <row r="960" spans="2:65" s="1" customFormat="1" hidden="1">
      <c r="B960" s="32"/>
      <c r="D960" s="140" t="s">
        <v>162</v>
      </c>
      <c r="F960" s="141" t="s">
        <v>1743</v>
      </c>
      <c r="I960" s="142"/>
      <c r="L960" s="32"/>
      <c r="M960" s="143"/>
      <c r="T960" s="53"/>
      <c r="AT960" s="17" t="s">
        <v>162</v>
      </c>
      <c r="AU960" s="17" t="s">
        <v>85</v>
      </c>
    </row>
    <row r="961" spans="2:65" s="1" customFormat="1" ht="14.45" customHeight="1">
      <c r="B961" s="32"/>
      <c r="C961" s="127" t="s">
        <v>1744</v>
      </c>
      <c r="D961" s="127" t="s">
        <v>155</v>
      </c>
      <c r="E961" s="128" t="s">
        <v>1745</v>
      </c>
      <c r="F961" s="129" t="s">
        <v>1746</v>
      </c>
      <c r="G961" s="130" t="s">
        <v>202</v>
      </c>
      <c r="H961" s="131">
        <v>150.61000000000001</v>
      </c>
      <c r="I961" s="132"/>
      <c r="J961" s="133">
        <f>ROUND(I961*H961,2)</f>
        <v>0</v>
      </c>
      <c r="K961" s="129" t="s">
        <v>159</v>
      </c>
      <c r="L961" s="32"/>
      <c r="M961" s="134" t="s">
        <v>19</v>
      </c>
      <c r="N961" s="135" t="s">
        <v>44</v>
      </c>
      <c r="P961" s="136">
        <f>O961*H961</f>
        <v>0</v>
      </c>
      <c r="Q961" s="136">
        <v>1.5E-3</v>
      </c>
      <c r="R961" s="136">
        <f>Q961*H961</f>
        <v>0.22591500000000003</v>
      </c>
      <c r="S961" s="136">
        <v>0</v>
      </c>
      <c r="T961" s="137">
        <f>S961*H961</f>
        <v>0</v>
      </c>
      <c r="AR961" s="138" t="s">
        <v>245</v>
      </c>
      <c r="AT961" s="138" t="s">
        <v>155</v>
      </c>
      <c r="AU961" s="138" t="s">
        <v>85</v>
      </c>
      <c r="AY961" s="17" t="s">
        <v>153</v>
      </c>
      <c r="BE961" s="139">
        <f>IF(N961="základní",J961,0)</f>
        <v>0</v>
      </c>
      <c r="BF961" s="139">
        <f>IF(N961="snížená",J961,0)</f>
        <v>0</v>
      </c>
      <c r="BG961" s="139">
        <f>IF(N961="zákl. přenesená",J961,0)</f>
        <v>0</v>
      </c>
      <c r="BH961" s="139">
        <f>IF(N961="sníž. přenesená",J961,0)</f>
        <v>0</v>
      </c>
      <c r="BI961" s="139">
        <f>IF(N961="nulová",J961,0)</f>
        <v>0</v>
      </c>
      <c r="BJ961" s="17" t="s">
        <v>85</v>
      </c>
      <c r="BK961" s="139">
        <f>ROUND(I961*H961,2)</f>
        <v>0</v>
      </c>
      <c r="BL961" s="17" t="s">
        <v>245</v>
      </c>
      <c r="BM961" s="138" t="s">
        <v>1747</v>
      </c>
    </row>
    <row r="962" spans="2:65" s="1" customFormat="1" hidden="1">
      <c r="B962" s="32"/>
      <c r="D962" s="140" t="s">
        <v>162</v>
      </c>
      <c r="F962" s="141" t="s">
        <v>1748</v>
      </c>
      <c r="I962" s="142"/>
      <c r="L962" s="32"/>
      <c r="M962" s="143"/>
      <c r="T962" s="53"/>
      <c r="AT962" s="17" t="s">
        <v>162</v>
      </c>
      <c r="AU962" s="17" t="s">
        <v>85</v>
      </c>
    </row>
    <row r="963" spans="2:65" s="1" customFormat="1" ht="14.45" customHeight="1">
      <c r="B963" s="32"/>
      <c r="C963" s="127" t="s">
        <v>1749</v>
      </c>
      <c r="D963" s="127" t="s">
        <v>155</v>
      </c>
      <c r="E963" s="128" t="s">
        <v>1750</v>
      </c>
      <c r="F963" s="129" t="s">
        <v>1751</v>
      </c>
      <c r="G963" s="130" t="s">
        <v>202</v>
      </c>
      <c r="H963" s="131">
        <v>150.6</v>
      </c>
      <c r="I963" s="132"/>
      <c r="J963" s="133">
        <f>ROUND(I963*H963,2)</f>
        <v>0</v>
      </c>
      <c r="K963" s="129" t="s">
        <v>159</v>
      </c>
      <c r="L963" s="32"/>
      <c r="M963" s="134" t="s">
        <v>19</v>
      </c>
      <c r="N963" s="135" t="s">
        <v>44</v>
      </c>
      <c r="P963" s="136">
        <f>O963*H963</f>
        <v>0</v>
      </c>
      <c r="Q963" s="136">
        <v>4.4999999999999997E-3</v>
      </c>
      <c r="R963" s="136">
        <f>Q963*H963</f>
        <v>0.67769999999999997</v>
      </c>
      <c r="S963" s="136">
        <v>0</v>
      </c>
      <c r="T963" s="137">
        <f>S963*H963</f>
        <v>0</v>
      </c>
      <c r="AR963" s="138" t="s">
        <v>245</v>
      </c>
      <c r="AT963" s="138" t="s">
        <v>155</v>
      </c>
      <c r="AU963" s="138" t="s">
        <v>85</v>
      </c>
      <c r="AY963" s="17" t="s">
        <v>153</v>
      </c>
      <c r="BE963" s="139">
        <f>IF(N963="základní",J963,0)</f>
        <v>0</v>
      </c>
      <c r="BF963" s="139">
        <f>IF(N963="snížená",J963,0)</f>
        <v>0</v>
      </c>
      <c r="BG963" s="139">
        <f>IF(N963="zákl. přenesená",J963,0)</f>
        <v>0</v>
      </c>
      <c r="BH963" s="139">
        <f>IF(N963="sníž. přenesená",J963,0)</f>
        <v>0</v>
      </c>
      <c r="BI963" s="139">
        <f>IF(N963="nulová",J963,0)</f>
        <v>0</v>
      </c>
      <c r="BJ963" s="17" t="s">
        <v>85</v>
      </c>
      <c r="BK963" s="139">
        <f>ROUND(I963*H963,2)</f>
        <v>0</v>
      </c>
      <c r="BL963" s="17" t="s">
        <v>245</v>
      </c>
      <c r="BM963" s="138" t="s">
        <v>1752</v>
      </c>
    </row>
    <row r="964" spans="2:65" s="1" customFormat="1" hidden="1">
      <c r="B964" s="32"/>
      <c r="D964" s="140" t="s">
        <v>162</v>
      </c>
      <c r="F964" s="141" t="s">
        <v>1753</v>
      </c>
      <c r="I964" s="142"/>
      <c r="L964" s="32"/>
      <c r="M964" s="143"/>
      <c r="T964" s="53"/>
      <c r="AT964" s="17" t="s">
        <v>162</v>
      </c>
      <c r="AU964" s="17" t="s">
        <v>85</v>
      </c>
    </row>
    <row r="965" spans="2:65" s="1" customFormat="1" ht="14.45" customHeight="1">
      <c r="B965" s="32"/>
      <c r="C965" s="127" t="s">
        <v>1754</v>
      </c>
      <c r="D965" s="127" t="s">
        <v>155</v>
      </c>
      <c r="E965" s="128" t="s">
        <v>1755</v>
      </c>
      <c r="F965" s="129" t="s">
        <v>1756</v>
      </c>
      <c r="G965" s="130" t="s">
        <v>500</v>
      </c>
      <c r="H965" s="131">
        <v>36</v>
      </c>
      <c r="I965" s="132"/>
      <c r="J965" s="133">
        <f>ROUND(I965*H965,2)</f>
        <v>0</v>
      </c>
      <c r="K965" s="129" t="s">
        <v>159</v>
      </c>
      <c r="L965" s="32"/>
      <c r="M965" s="134" t="s">
        <v>19</v>
      </c>
      <c r="N965" s="135" t="s">
        <v>44</v>
      </c>
      <c r="P965" s="136">
        <f>O965*H965</f>
        <v>0</v>
      </c>
      <c r="Q965" s="136">
        <v>2.0000000000000001E-4</v>
      </c>
      <c r="R965" s="136">
        <f>Q965*H965</f>
        <v>7.2000000000000007E-3</v>
      </c>
      <c r="S965" s="136">
        <v>0</v>
      </c>
      <c r="T965" s="137">
        <f>S965*H965</f>
        <v>0</v>
      </c>
      <c r="AR965" s="138" t="s">
        <v>245</v>
      </c>
      <c r="AT965" s="138" t="s">
        <v>155</v>
      </c>
      <c r="AU965" s="138" t="s">
        <v>85</v>
      </c>
      <c r="AY965" s="17" t="s">
        <v>153</v>
      </c>
      <c r="BE965" s="139">
        <f>IF(N965="základní",J965,0)</f>
        <v>0</v>
      </c>
      <c r="BF965" s="139">
        <f>IF(N965="snížená",J965,0)</f>
        <v>0</v>
      </c>
      <c r="BG965" s="139">
        <f>IF(N965="zákl. přenesená",J965,0)</f>
        <v>0</v>
      </c>
      <c r="BH965" s="139">
        <f>IF(N965="sníž. přenesená",J965,0)</f>
        <v>0</v>
      </c>
      <c r="BI965" s="139">
        <f>IF(N965="nulová",J965,0)</f>
        <v>0</v>
      </c>
      <c r="BJ965" s="17" t="s">
        <v>85</v>
      </c>
      <c r="BK965" s="139">
        <f>ROUND(I965*H965,2)</f>
        <v>0</v>
      </c>
      <c r="BL965" s="17" t="s">
        <v>245</v>
      </c>
      <c r="BM965" s="138" t="s">
        <v>1757</v>
      </c>
    </row>
    <row r="966" spans="2:65" s="1" customFormat="1" hidden="1">
      <c r="B966" s="32"/>
      <c r="D966" s="140" t="s">
        <v>162</v>
      </c>
      <c r="F966" s="141" t="s">
        <v>1758</v>
      </c>
      <c r="I966" s="142"/>
      <c r="L966" s="32"/>
      <c r="M966" s="143"/>
      <c r="T966" s="53"/>
      <c r="AT966" s="17" t="s">
        <v>162</v>
      </c>
      <c r="AU966" s="17" t="s">
        <v>85</v>
      </c>
    </row>
    <row r="967" spans="2:65" s="1" customFormat="1" ht="14.45" customHeight="1">
      <c r="B967" s="32"/>
      <c r="C967" s="165" t="s">
        <v>1759</v>
      </c>
      <c r="D967" s="165" t="s">
        <v>267</v>
      </c>
      <c r="E967" s="166" t="s">
        <v>1760</v>
      </c>
      <c r="F967" s="167" t="s">
        <v>1761</v>
      </c>
      <c r="G967" s="168" t="s">
        <v>500</v>
      </c>
      <c r="H967" s="169">
        <v>36</v>
      </c>
      <c r="I967" s="170"/>
      <c r="J967" s="171">
        <f>ROUND(I967*H967,2)</f>
        <v>0</v>
      </c>
      <c r="K967" s="167" t="s">
        <v>159</v>
      </c>
      <c r="L967" s="172"/>
      <c r="M967" s="173" t="s">
        <v>19</v>
      </c>
      <c r="N967" s="174" t="s">
        <v>44</v>
      </c>
      <c r="P967" s="136">
        <f>O967*H967</f>
        <v>0</v>
      </c>
      <c r="Q967" s="136">
        <v>5.0000000000000002E-5</v>
      </c>
      <c r="R967" s="136">
        <f>Q967*H967</f>
        <v>1.8000000000000002E-3</v>
      </c>
      <c r="S967" s="136">
        <v>0</v>
      </c>
      <c r="T967" s="137">
        <f>S967*H967</f>
        <v>0</v>
      </c>
      <c r="AR967" s="138" t="s">
        <v>270</v>
      </c>
      <c r="AT967" s="138" t="s">
        <v>267</v>
      </c>
      <c r="AU967" s="138" t="s">
        <v>85</v>
      </c>
      <c r="AY967" s="17" t="s">
        <v>153</v>
      </c>
      <c r="BE967" s="139">
        <f>IF(N967="základní",J967,0)</f>
        <v>0</v>
      </c>
      <c r="BF967" s="139">
        <f>IF(N967="snížená",J967,0)</f>
        <v>0</v>
      </c>
      <c r="BG967" s="139">
        <f>IF(N967="zákl. přenesená",J967,0)</f>
        <v>0</v>
      </c>
      <c r="BH967" s="139">
        <f>IF(N967="sníž. přenesená",J967,0)</f>
        <v>0</v>
      </c>
      <c r="BI967" s="139">
        <f>IF(N967="nulová",J967,0)</f>
        <v>0</v>
      </c>
      <c r="BJ967" s="17" t="s">
        <v>85</v>
      </c>
      <c r="BK967" s="139">
        <f>ROUND(I967*H967,2)</f>
        <v>0</v>
      </c>
      <c r="BL967" s="17" t="s">
        <v>245</v>
      </c>
      <c r="BM967" s="138" t="s">
        <v>1762</v>
      </c>
    </row>
    <row r="968" spans="2:65" s="1" customFormat="1" ht="22.15" customHeight="1">
      <c r="B968" s="32"/>
      <c r="C968" s="127" t="s">
        <v>1763</v>
      </c>
      <c r="D968" s="127" t="s">
        <v>155</v>
      </c>
      <c r="E968" s="128" t="s">
        <v>1764</v>
      </c>
      <c r="F968" s="129" t="s">
        <v>1765</v>
      </c>
      <c r="G968" s="130" t="s">
        <v>202</v>
      </c>
      <c r="H968" s="131">
        <v>150.61199999999999</v>
      </c>
      <c r="I968" s="132"/>
      <c r="J968" s="133">
        <f>ROUND(I968*H968,2)</f>
        <v>0</v>
      </c>
      <c r="K968" s="129" t="s">
        <v>159</v>
      </c>
      <c r="L968" s="32"/>
      <c r="M968" s="134" t="s">
        <v>19</v>
      </c>
      <c r="N968" s="135" t="s">
        <v>44</v>
      </c>
      <c r="P968" s="136">
        <f>O968*H968</f>
        <v>0</v>
      </c>
      <c r="Q968" s="136">
        <v>6.0000000000000001E-3</v>
      </c>
      <c r="R968" s="136">
        <f>Q968*H968</f>
        <v>0.90367200000000003</v>
      </c>
      <c r="S968" s="136">
        <v>0</v>
      </c>
      <c r="T968" s="137">
        <f>S968*H968</f>
        <v>0</v>
      </c>
      <c r="AR968" s="138" t="s">
        <v>245</v>
      </c>
      <c r="AT968" s="138" t="s">
        <v>155</v>
      </c>
      <c r="AU968" s="138" t="s">
        <v>85</v>
      </c>
      <c r="AY968" s="17" t="s">
        <v>153</v>
      </c>
      <c r="BE968" s="139">
        <f>IF(N968="základní",J968,0)</f>
        <v>0</v>
      </c>
      <c r="BF968" s="139">
        <f>IF(N968="snížená",J968,0)</f>
        <v>0</v>
      </c>
      <c r="BG968" s="139">
        <f>IF(N968="zákl. přenesená",J968,0)</f>
        <v>0</v>
      </c>
      <c r="BH968" s="139">
        <f>IF(N968="sníž. přenesená",J968,0)</f>
        <v>0</v>
      </c>
      <c r="BI968" s="139">
        <f>IF(N968="nulová",J968,0)</f>
        <v>0</v>
      </c>
      <c r="BJ968" s="17" t="s">
        <v>85</v>
      </c>
      <c r="BK968" s="139">
        <f>ROUND(I968*H968,2)</f>
        <v>0</v>
      </c>
      <c r="BL968" s="17" t="s">
        <v>245</v>
      </c>
      <c r="BM968" s="138" t="s">
        <v>1766</v>
      </c>
    </row>
    <row r="969" spans="2:65" s="1" customFormat="1" hidden="1">
      <c r="B969" s="32"/>
      <c r="D969" s="140" t="s">
        <v>162</v>
      </c>
      <c r="F969" s="141" t="s">
        <v>1767</v>
      </c>
      <c r="I969" s="142"/>
      <c r="L969" s="32"/>
      <c r="M969" s="143"/>
      <c r="T969" s="53"/>
      <c r="AT969" s="17" t="s">
        <v>162</v>
      </c>
      <c r="AU969" s="17" t="s">
        <v>85</v>
      </c>
    </row>
    <row r="970" spans="2:65" s="14" customFormat="1">
      <c r="B970" s="159"/>
      <c r="D970" s="145" t="s">
        <v>164</v>
      </c>
      <c r="E970" s="160" t="s">
        <v>19</v>
      </c>
      <c r="F970" s="161" t="s">
        <v>281</v>
      </c>
      <c r="H970" s="160" t="s">
        <v>19</v>
      </c>
      <c r="I970" s="162"/>
      <c r="L970" s="159"/>
      <c r="M970" s="163"/>
      <c r="T970" s="164"/>
      <c r="AT970" s="160" t="s">
        <v>164</v>
      </c>
      <c r="AU970" s="160" t="s">
        <v>85</v>
      </c>
      <c r="AV970" s="14" t="s">
        <v>80</v>
      </c>
      <c r="AW970" s="14" t="s">
        <v>33</v>
      </c>
      <c r="AX970" s="14" t="s">
        <v>72</v>
      </c>
      <c r="AY970" s="160" t="s">
        <v>153</v>
      </c>
    </row>
    <row r="971" spans="2:65" s="12" customFormat="1">
      <c r="B971" s="144"/>
      <c r="D971" s="145" t="s">
        <v>164</v>
      </c>
      <c r="E971" s="146" t="s">
        <v>19</v>
      </c>
      <c r="F971" s="147" t="s">
        <v>1768</v>
      </c>
      <c r="H971" s="148">
        <v>63.828000000000003</v>
      </c>
      <c r="I971" s="149"/>
      <c r="L971" s="144"/>
      <c r="M971" s="150"/>
      <c r="T971" s="151"/>
      <c r="AT971" s="146" t="s">
        <v>164</v>
      </c>
      <c r="AU971" s="146" t="s">
        <v>85</v>
      </c>
      <c r="AV971" s="12" t="s">
        <v>85</v>
      </c>
      <c r="AW971" s="12" t="s">
        <v>33</v>
      </c>
      <c r="AX971" s="12" t="s">
        <v>72</v>
      </c>
      <c r="AY971" s="146" t="s">
        <v>153</v>
      </c>
    </row>
    <row r="972" spans="2:65" s="14" customFormat="1">
      <c r="B972" s="159"/>
      <c r="D972" s="145" t="s">
        <v>164</v>
      </c>
      <c r="E972" s="160" t="s">
        <v>19</v>
      </c>
      <c r="F972" s="161" t="s">
        <v>368</v>
      </c>
      <c r="H972" s="160" t="s">
        <v>19</v>
      </c>
      <c r="I972" s="162"/>
      <c r="L972" s="159"/>
      <c r="M972" s="163"/>
      <c r="T972" s="164"/>
      <c r="AT972" s="160" t="s">
        <v>164</v>
      </c>
      <c r="AU972" s="160" t="s">
        <v>85</v>
      </c>
      <c r="AV972" s="14" t="s">
        <v>80</v>
      </c>
      <c r="AW972" s="14" t="s">
        <v>33</v>
      </c>
      <c r="AX972" s="14" t="s">
        <v>72</v>
      </c>
      <c r="AY972" s="160" t="s">
        <v>153</v>
      </c>
    </row>
    <row r="973" spans="2:65" s="12" customFormat="1">
      <c r="B973" s="144"/>
      <c r="D973" s="145" t="s">
        <v>164</v>
      </c>
      <c r="E973" s="146" t="s">
        <v>19</v>
      </c>
      <c r="F973" s="147" t="s">
        <v>1769</v>
      </c>
      <c r="H973" s="148">
        <v>-5.8419999999999996</v>
      </c>
      <c r="I973" s="149"/>
      <c r="L973" s="144"/>
      <c r="M973" s="150"/>
      <c r="T973" s="151"/>
      <c r="AT973" s="146" t="s">
        <v>164</v>
      </c>
      <c r="AU973" s="146" t="s">
        <v>85</v>
      </c>
      <c r="AV973" s="12" t="s">
        <v>85</v>
      </c>
      <c r="AW973" s="12" t="s">
        <v>33</v>
      </c>
      <c r="AX973" s="12" t="s">
        <v>72</v>
      </c>
      <c r="AY973" s="146" t="s">
        <v>153</v>
      </c>
    </row>
    <row r="974" spans="2:65" s="14" customFormat="1">
      <c r="B974" s="159"/>
      <c r="D974" s="145" t="s">
        <v>164</v>
      </c>
      <c r="E974" s="160" t="s">
        <v>19</v>
      </c>
      <c r="F974" s="161" t="s">
        <v>285</v>
      </c>
      <c r="H974" s="160" t="s">
        <v>19</v>
      </c>
      <c r="I974" s="162"/>
      <c r="L974" s="159"/>
      <c r="M974" s="163"/>
      <c r="T974" s="164"/>
      <c r="AT974" s="160" t="s">
        <v>164</v>
      </c>
      <c r="AU974" s="160" t="s">
        <v>85</v>
      </c>
      <c r="AV974" s="14" t="s">
        <v>80</v>
      </c>
      <c r="AW974" s="14" t="s">
        <v>33</v>
      </c>
      <c r="AX974" s="14" t="s">
        <v>72</v>
      </c>
      <c r="AY974" s="160" t="s">
        <v>153</v>
      </c>
    </row>
    <row r="975" spans="2:65" s="12" customFormat="1">
      <c r="B975" s="144"/>
      <c r="D975" s="145" t="s">
        <v>164</v>
      </c>
      <c r="E975" s="146" t="s">
        <v>19</v>
      </c>
      <c r="F975" s="147" t="s">
        <v>1770</v>
      </c>
      <c r="H975" s="148">
        <v>62.21</v>
      </c>
      <c r="I975" s="149"/>
      <c r="L975" s="144"/>
      <c r="M975" s="150"/>
      <c r="T975" s="151"/>
      <c r="AT975" s="146" t="s">
        <v>164</v>
      </c>
      <c r="AU975" s="146" t="s">
        <v>85</v>
      </c>
      <c r="AV975" s="12" t="s">
        <v>85</v>
      </c>
      <c r="AW975" s="12" t="s">
        <v>33</v>
      </c>
      <c r="AX975" s="12" t="s">
        <v>72</v>
      </c>
      <c r="AY975" s="146" t="s">
        <v>153</v>
      </c>
    </row>
    <row r="976" spans="2:65" s="12" customFormat="1">
      <c r="B976" s="144"/>
      <c r="D976" s="145" t="s">
        <v>164</v>
      </c>
      <c r="E976" s="146" t="s">
        <v>19</v>
      </c>
      <c r="F976" s="147" t="s">
        <v>1769</v>
      </c>
      <c r="H976" s="148">
        <v>-5.8419999999999996</v>
      </c>
      <c r="I976" s="149"/>
      <c r="L976" s="144"/>
      <c r="M976" s="150"/>
      <c r="T976" s="151"/>
      <c r="AT976" s="146" t="s">
        <v>164</v>
      </c>
      <c r="AU976" s="146" t="s">
        <v>85</v>
      </c>
      <c r="AV976" s="12" t="s">
        <v>85</v>
      </c>
      <c r="AW976" s="12" t="s">
        <v>33</v>
      </c>
      <c r="AX976" s="12" t="s">
        <v>72</v>
      </c>
      <c r="AY976" s="146" t="s">
        <v>153</v>
      </c>
    </row>
    <row r="977" spans="2:65" s="14" customFormat="1">
      <c r="B977" s="159"/>
      <c r="D977" s="145" t="s">
        <v>164</v>
      </c>
      <c r="E977" s="160" t="s">
        <v>19</v>
      </c>
      <c r="F977" s="161" t="s">
        <v>372</v>
      </c>
      <c r="H977" s="160" t="s">
        <v>19</v>
      </c>
      <c r="I977" s="162"/>
      <c r="L977" s="159"/>
      <c r="M977" s="163"/>
      <c r="T977" s="164"/>
      <c r="AT977" s="160" t="s">
        <v>164</v>
      </c>
      <c r="AU977" s="160" t="s">
        <v>85</v>
      </c>
      <c r="AV977" s="14" t="s">
        <v>80</v>
      </c>
      <c r="AW977" s="14" t="s">
        <v>33</v>
      </c>
      <c r="AX977" s="14" t="s">
        <v>72</v>
      </c>
      <c r="AY977" s="160" t="s">
        <v>153</v>
      </c>
    </row>
    <row r="978" spans="2:65" s="12" customFormat="1">
      <c r="B978" s="144"/>
      <c r="D978" s="145" t="s">
        <v>164</v>
      </c>
      <c r="E978" s="146" t="s">
        <v>19</v>
      </c>
      <c r="F978" s="147" t="s">
        <v>1771</v>
      </c>
      <c r="H978" s="148">
        <v>39.49</v>
      </c>
      <c r="I978" s="149"/>
      <c r="L978" s="144"/>
      <c r="M978" s="150"/>
      <c r="T978" s="151"/>
      <c r="AT978" s="146" t="s">
        <v>164</v>
      </c>
      <c r="AU978" s="146" t="s">
        <v>85</v>
      </c>
      <c r="AV978" s="12" t="s">
        <v>85</v>
      </c>
      <c r="AW978" s="12" t="s">
        <v>33</v>
      </c>
      <c r="AX978" s="12" t="s">
        <v>72</v>
      </c>
      <c r="AY978" s="146" t="s">
        <v>153</v>
      </c>
    </row>
    <row r="979" spans="2:65" s="14" customFormat="1">
      <c r="B979" s="159"/>
      <c r="D979" s="145" t="s">
        <v>164</v>
      </c>
      <c r="E979" s="160" t="s">
        <v>19</v>
      </c>
      <c r="F979" s="161" t="s">
        <v>368</v>
      </c>
      <c r="H979" s="160" t="s">
        <v>19</v>
      </c>
      <c r="I979" s="162"/>
      <c r="L979" s="159"/>
      <c r="M979" s="163"/>
      <c r="T979" s="164"/>
      <c r="AT979" s="160" t="s">
        <v>164</v>
      </c>
      <c r="AU979" s="160" t="s">
        <v>85</v>
      </c>
      <c r="AV979" s="14" t="s">
        <v>80</v>
      </c>
      <c r="AW979" s="14" t="s">
        <v>33</v>
      </c>
      <c r="AX979" s="14" t="s">
        <v>72</v>
      </c>
      <c r="AY979" s="160" t="s">
        <v>153</v>
      </c>
    </row>
    <row r="980" spans="2:65" s="12" customFormat="1">
      <c r="B980" s="144"/>
      <c r="D980" s="145" t="s">
        <v>164</v>
      </c>
      <c r="E980" s="146" t="s">
        <v>19</v>
      </c>
      <c r="F980" s="147" t="s">
        <v>1772</v>
      </c>
      <c r="H980" s="148">
        <v>-3.2320000000000002</v>
      </c>
      <c r="I980" s="149"/>
      <c r="L980" s="144"/>
      <c r="M980" s="150"/>
      <c r="T980" s="151"/>
      <c r="AT980" s="146" t="s">
        <v>164</v>
      </c>
      <c r="AU980" s="146" t="s">
        <v>85</v>
      </c>
      <c r="AV980" s="12" t="s">
        <v>85</v>
      </c>
      <c r="AW980" s="12" t="s">
        <v>33</v>
      </c>
      <c r="AX980" s="12" t="s">
        <v>72</v>
      </c>
      <c r="AY980" s="146" t="s">
        <v>153</v>
      </c>
    </row>
    <row r="981" spans="2:65" s="13" customFormat="1">
      <c r="B981" s="152"/>
      <c r="D981" s="145" t="s">
        <v>164</v>
      </c>
      <c r="E981" s="153" t="s">
        <v>19</v>
      </c>
      <c r="F981" s="154" t="s">
        <v>198</v>
      </c>
      <c r="H981" s="155">
        <v>150.61199999999999</v>
      </c>
      <c r="I981" s="156"/>
      <c r="L981" s="152"/>
      <c r="M981" s="157"/>
      <c r="T981" s="158"/>
      <c r="AT981" s="153" t="s">
        <v>164</v>
      </c>
      <c r="AU981" s="153" t="s">
        <v>85</v>
      </c>
      <c r="AV981" s="13" t="s">
        <v>160</v>
      </c>
      <c r="AW981" s="13" t="s">
        <v>33</v>
      </c>
      <c r="AX981" s="13" t="s">
        <v>80</v>
      </c>
      <c r="AY981" s="153" t="s">
        <v>153</v>
      </c>
    </row>
    <row r="982" spans="2:65" s="1" customFormat="1" ht="14.45" customHeight="1">
      <c r="B982" s="32"/>
      <c r="C982" s="165" t="s">
        <v>1268</v>
      </c>
      <c r="D982" s="165" t="s">
        <v>267</v>
      </c>
      <c r="E982" s="166" t="s">
        <v>1773</v>
      </c>
      <c r="F982" s="167" t="s">
        <v>1774</v>
      </c>
      <c r="G982" s="168" t="s">
        <v>202</v>
      </c>
      <c r="H982" s="169">
        <v>165.673</v>
      </c>
      <c r="I982" s="170"/>
      <c r="J982" s="171">
        <f>ROUND(I982*H982,2)</f>
        <v>0</v>
      </c>
      <c r="K982" s="167" t="s">
        <v>159</v>
      </c>
      <c r="L982" s="172"/>
      <c r="M982" s="173" t="s">
        <v>19</v>
      </c>
      <c r="N982" s="174" t="s">
        <v>44</v>
      </c>
      <c r="P982" s="136">
        <f>O982*H982</f>
        <v>0</v>
      </c>
      <c r="Q982" s="136">
        <v>1.18E-2</v>
      </c>
      <c r="R982" s="136">
        <f>Q982*H982</f>
        <v>1.9549414000000001</v>
      </c>
      <c r="S982" s="136">
        <v>0</v>
      </c>
      <c r="T982" s="137">
        <f>S982*H982</f>
        <v>0</v>
      </c>
      <c r="AR982" s="138" t="s">
        <v>270</v>
      </c>
      <c r="AT982" s="138" t="s">
        <v>267</v>
      </c>
      <c r="AU982" s="138" t="s">
        <v>85</v>
      </c>
      <c r="AY982" s="17" t="s">
        <v>153</v>
      </c>
      <c r="BE982" s="139">
        <f>IF(N982="základní",J982,0)</f>
        <v>0</v>
      </c>
      <c r="BF982" s="139">
        <f>IF(N982="snížená",J982,0)</f>
        <v>0</v>
      </c>
      <c r="BG982" s="139">
        <f>IF(N982="zákl. přenesená",J982,0)</f>
        <v>0</v>
      </c>
      <c r="BH982" s="139">
        <f>IF(N982="sníž. přenesená",J982,0)</f>
        <v>0</v>
      </c>
      <c r="BI982" s="139">
        <f>IF(N982="nulová",J982,0)</f>
        <v>0</v>
      </c>
      <c r="BJ982" s="17" t="s">
        <v>85</v>
      </c>
      <c r="BK982" s="139">
        <f>ROUND(I982*H982,2)</f>
        <v>0</v>
      </c>
      <c r="BL982" s="17" t="s">
        <v>245</v>
      </c>
      <c r="BM982" s="138" t="s">
        <v>1775</v>
      </c>
    </row>
    <row r="983" spans="2:65" s="12" customFormat="1">
      <c r="B983" s="144"/>
      <c r="D983" s="145" t="s">
        <v>164</v>
      </c>
      <c r="F983" s="147" t="s">
        <v>1776</v>
      </c>
      <c r="H983" s="148">
        <v>165.673</v>
      </c>
      <c r="I983" s="149"/>
      <c r="L983" s="144"/>
      <c r="M983" s="150"/>
      <c r="T983" s="151"/>
      <c r="AT983" s="146" t="s">
        <v>164</v>
      </c>
      <c r="AU983" s="146" t="s">
        <v>85</v>
      </c>
      <c r="AV983" s="12" t="s">
        <v>85</v>
      </c>
      <c r="AW983" s="12" t="s">
        <v>4</v>
      </c>
      <c r="AX983" s="12" t="s">
        <v>80</v>
      </c>
      <c r="AY983" s="146" t="s">
        <v>153</v>
      </c>
    </row>
    <row r="984" spans="2:65" s="1" customFormat="1" ht="14.45" customHeight="1">
      <c r="B984" s="32"/>
      <c r="C984" s="127" t="s">
        <v>1777</v>
      </c>
      <c r="D984" s="127" t="s">
        <v>155</v>
      </c>
      <c r="E984" s="128" t="s">
        <v>1778</v>
      </c>
      <c r="F984" s="129" t="s">
        <v>1779</v>
      </c>
      <c r="G984" s="130" t="s">
        <v>224</v>
      </c>
      <c r="H984" s="131">
        <v>48</v>
      </c>
      <c r="I984" s="132"/>
      <c r="J984" s="133">
        <f>ROUND(I984*H984,2)</f>
        <v>0</v>
      </c>
      <c r="K984" s="129" t="s">
        <v>168</v>
      </c>
      <c r="L984" s="32"/>
      <c r="M984" s="134" t="s">
        <v>19</v>
      </c>
      <c r="N984" s="135" t="s">
        <v>44</v>
      </c>
      <c r="P984" s="136">
        <f>O984*H984</f>
        <v>0</v>
      </c>
      <c r="Q984" s="136">
        <v>0</v>
      </c>
      <c r="R984" s="136">
        <f>Q984*H984</f>
        <v>0</v>
      </c>
      <c r="S984" s="136">
        <v>0</v>
      </c>
      <c r="T984" s="137">
        <f>S984*H984</f>
        <v>0</v>
      </c>
      <c r="AR984" s="138" t="s">
        <v>245</v>
      </c>
      <c r="AT984" s="138" t="s">
        <v>155</v>
      </c>
      <c r="AU984" s="138" t="s">
        <v>85</v>
      </c>
      <c r="AY984" s="17" t="s">
        <v>153</v>
      </c>
      <c r="BE984" s="139">
        <f>IF(N984="základní",J984,0)</f>
        <v>0</v>
      </c>
      <c r="BF984" s="139">
        <f>IF(N984="snížená",J984,0)</f>
        <v>0</v>
      </c>
      <c r="BG984" s="139">
        <f>IF(N984="zákl. přenesená",J984,0)</f>
        <v>0</v>
      </c>
      <c r="BH984" s="139">
        <f>IF(N984="sníž. přenesená",J984,0)</f>
        <v>0</v>
      </c>
      <c r="BI984" s="139">
        <f>IF(N984="nulová",J984,0)</f>
        <v>0</v>
      </c>
      <c r="BJ984" s="17" t="s">
        <v>85</v>
      </c>
      <c r="BK984" s="139">
        <f>ROUND(I984*H984,2)</f>
        <v>0</v>
      </c>
      <c r="BL984" s="17" t="s">
        <v>245</v>
      </c>
      <c r="BM984" s="138" t="s">
        <v>1780</v>
      </c>
    </row>
    <row r="985" spans="2:65" s="1" customFormat="1" ht="14.45" customHeight="1">
      <c r="B985" s="32"/>
      <c r="C985" s="127" t="s">
        <v>1781</v>
      </c>
      <c r="D985" s="127" t="s">
        <v>155</v>
      </c>
      <c r="E985" s="128" t="s">
        <v>1782</v>
      </c>
      <c r="F985" s="129" t="s">
        <v>1783</v>
      </c>
      <c r="G985" s="130" t="s">
        <v>202</v>
      </c>
      <c r="H985" s="131">
        <v>150.61000000000001</v>
      </c>
      <c r="I985" s="132"/>
      <c r="J985" s="133">
        <f>ROUND(I985*H985,2)</f>
        <v>0</v>
      </c>
      <c r="K985" s="129" t="s">
        <v>159</v>
      </c>
      <c r="L985" s="32"/>
      <c r="M985" s="134" t="s">
        <v>19</v>
      </c>
      <c r="N985" s="135" t="s">
        <v>44</v>
      </c>
      <c r="P985" s="136">
        <f>O985*H985</f>
        <v>0</v>
      </c>
      <c r="Q985" s="136">
        <v>5.0000000000000002E-5</v>
      </c>
      <c r="R985" s="136">
        <f>Q985*H985</f>
        <v>7.5305000000000007E-3</v>
      </c>
      <c r="S985" s="136">
        <v>0</v>
      </c>
      <c r="T985" s="137">
        <f>S985*H985</f>
        <v>0</v>
      </c>
      <c r="AR985" s="138" t="s">
        <v>245</v>
      </c>
      <c r="AT985" s="138" t="s">
        <v>155</v>
      </c>
      <c r="AU985" s="138" t="s">
        <v>85</v>
      </c>
      <c r="AY985" s="17" t="s">
        <v>153</v>
      </c>
      <c r="BE985" s="139">
        <f>IF(N985="základní",J985,0)</f>
        <v>0</v>
      </c>
      <c r="BF985" s="139">
        <f>IF(N985="snížená",J985,0)</f>
        <v>0</v>
      </c>
      <c r="BG985" s="139">
        <f>IF(N985="zákl. přenesená",J985,0)</f>
        <v>0</v>
      </c>
      <c r="BH985" s="139">
        <f>IF(N985="sníž. přenesená",J985,0)</f>
        <v>0</v>
      </c>
      <c r="BI985" s="139">
        <f>IF(N985="nulová",J985,0)</f>
        <v>0</v>
      </c>
      <c r="BJ985" s="17" t="s">
        <v>85</v>
      </c>
      <c r="BK985" s="139">
        <f>ROUND(I985*H985,2)</f>
        <v>0</v>
      </c>
      <c r="BL985" s="17" t="s">
        <v>245</v>
      </c>
      <c r="BM985" s="138" t="s">
        <v>1784</v>
      </c>
    </row>
    <row r="986" spans="2:65" s="1" customFormat="1" hidden="1">
      <c r="B986" s="32"/>
      <c r="D986" s="140" t="s">
        <v>162</v>
      </c>
      <c r="F986" s="141" t="s">
        <v>1785</v>
      </c>
      <c r="I986" s="142"/>
      <c r="L986" s="32"/>
      <c r="M986" s="143"/>
      <c r="T986" s="53"/>
      <c r="AT986" s="17" t="s">
        <v>162</v>
      </c>
      <c r="AU986" s="17" t="s">
        <v>85</v>
      </c>
    </row>
    <row r="987" spans="2:65" s="1" customFormat="1" ht="22.15" customHeight="1">
      <c r="B987" s="32"/>
      <c r="C987" s="127" t="s">
        <v>1786</v>
      </c>
      <c r="D987" s="127" t="s">
        <v>155</v>
      </c>
      <c r="E987" s="128" t="s">
        <v>1787</v>
      </c>
      <c r="F987" s="129" t="s">
        <v>1788</v>
      </c>
      <c r="G987" s="130" t="s">
        <v>177</v>
      </c>
      <c r="H987" s="131">
        <v>3.8239999999999998</v>
      </c>
      <c r="I987" s="132"/>
      <c r="J987" s="133">
        <f>ROUND(I987*H987,2)</f>
        <v>0</v>
      </c>
      <c r="K987" s="129" t="s">
        <v>159</v>
      </c>
      <c r="L987" s="32"/>
      <c r="M987" s="134" t="s">
        <v>19</v>
      </c>
      <c r="N987" s="135" t="s">
        <v>44</v>
      </c>
      <c r="P987" s="136">
        <f>O987*H987</f>
        <v>0</v>
      </c>
      <c r="Q987" s="136">
        <v>0</v>
      </c>
      <c r="R987" s="136">
        <f>Q987*H987</f>
        <v>0</v>
      </c>
      <c r="S987" s="136">
        <v>0</v>
      </c>
      <c r="T987" s="137">
        <f>S987*H987</f>
        <v>0</v>
      </c>
      <c r="AR987" s="138" t="s">
        <v>245</v>
      </c>
      <c r="AT987" s="138" t="s">
        <v>155</v>
      </c>
      <c r="AU987" s="138" t="s">
        <v>85</v>
      </c>
      <c r="AY987" s="17" t="s">
        <v>153</v>
      </c>
      <c r="BE987" s="139">
        <f>IF(N987="základní",J987,0)</f>
        <v>0</v>
      </c>
      <c r="BF987" s="139">
        <f>IF(N987="snížená",J987,0)</f>
        <v>0</v>
      </c>
      <c r="BG987" s="139">
        <f>IF(N987="zákl. přenesená",J987,0)</f>
        <v>0</v>
      </c>
      <c r="BH987" s="139">
        <f>IF(N987="sníž. přenesená",J987,0)</f>
        <v>0</v>
      </c>
      <c r="BI987" s="139">
        <f>IF(N987="nulová",J987,0)</f>
        <v>0</v>
      </c>
      <c r="BJ987" s="17" t="s">
        <v>85</v>
      </c>
      <c r="BK987" s="139">
        <f>ROUND(I987*H987,2)</f>
        <v>0</v>
      </c>
      <c r="BL987" s="17" t="s">
        <v>245</v>
      </c>
      <c r="BM987" s="138" t="s">
        <v>1789</v>
      </c>
    </row>
    <row r="988" spans="2:65" s="1" customFormat="1" hidden="1">
      <c r="B988" s="32"/>
      <c r="D988" s="140" t="s">
        <v>162</v>
      </c>
      <c r="F988" s="141" t="s">
        <v>1790</v>
      </c>
      <c r="I988" s="142"/>
      <c r="L988" s="32"/>
      <c r="M988" s="143"/>
      <c r="T988" s="53"/>
      <c r="AT988" s="17" t="s">
        <v>162</v>
      </c>
      <c r="AU988" s="17" t="s">
        <v>85</v>
      </c>
    </row>
    <row r="989" spans="2:65" s="11" customFormat="1" ht="22.9" customHeight="1">
      <c r="B989" s="115"/>
      <c r="D989" s="116" t="s">
        <v>71</v>
      </c>
      <c r="E989" s="125" t="s">
        <v>1791</v>
      </c>
      <c r="F989" s="125" t="s">
        <v>1792</v>
      </c>
      <c r="I989" s="118"/>
      <c r="J989" s="126">
        <f>BK989</f>
        <v>0</v>
      </c>
      <c r="L989" s="115"/>
      <c r="M989" s="120"/>
      <c r="P989" s="121">
        <f>SUM(P990:P1008)</f>
        <v>0</v>
      </c>
      <c r="R989" s="121">
        <f>SUM(R990:R1008)</f>
        <v>0.16256196000000003</v>
      </c>
      <c r="T989" s="122">
        <f>SUM(T990:T1008)</f>
        <v>0</v>
      </c>
      <c r="AR989" s="116" t="s">
        <v>85</v>
      </c>
      <c r="AT989" s="123" t="s">
        <v>71</v>
      </c>
      <c r="AU989" s="123" t="s">
        <v>80</v>
      </c>
      <c r="AY989" s="116" t="s">
        <v>153</v>
      </c>
      <c r="BK989" s="124">
        <f>SUM(BK990:BK1008)</f>
        <v>0</v>
      </c>
    </row>
    <row r="990" spans="2:65" s="1" customFormat="1" ht="14.45" customHeight="1">
      <c r="B990" s="32"/>
      <c r="C990" s="127" t="s">
        <v>1793</v>
      </c>
      <c r="D990" s="127" t="s">
        <v>155</v>
      </c>
      <c r="E990" s="128" t="s">
        <v>1794</v>
      </c>
      <c r="F990" s="129" t="s">
        <v>1795</v>
      </c>
      <c r="G990" s="130" t="s">
        <v>202</v>
      </c>
      <c r="H990" s="131">
        <v>334.43799999999999</v>
      </c>
      <c r="I990" s="132"/>
      <c r="J990" s="133">
        <f>ROUND(I990*H990,2)</f>
        <v>0</v>
      </c>
      <c r="K990" s="129" t="s">
        <v>159</v>
      </c>
      <c r="L990" s="32"/>
      <c r="M990" s="134" t="s">
        <v>19</v>
      </c>
      <c r="N990" s="135" t="s">
        <v>44</v>
      </c>
      <c r="P990" s="136">
        <f>O990*H990</f>
        <v>0</v>
      </c>
      <c r="Q990" s="136">
        <v>2.0000000000000002E-5</v>
      </c>
      <c r="R990" s="136">
        <f>Q990*H990</f>
        <v>6.6887600000000002E-3</v>
      </c>
      <c r="S990" s="136">
        <v>0</v>
      </c>
      <c r="T990" s="137">
        <f>S990*H990</f>
        <v>0</v>
      </c>
      <c r="AR990" s="138" t="s">
        <v>245</v>
      </c>
      <c r="AT990" s="138" t="s">
        <v>155</v>
      </c>
      <c r="AU990" s="138" t="s">
        <v>85</v>
      </c>
      <c r="AY990" s="17" t="s">
        <v>153</v>
      </c>
      <c r="BE990" s="139">
        <f>IF(N990="základní",J990,0)</f>
        <v>0</v>
      </c>
      <c r="BF990" s="139">
        <f>IF(N990="snížená",J990,0)</f>
        <v>0</v>
      </c>
      <c r="BG990" s="139">
        <f>IF(N990="zákl. přenesená",J990,0)</f>
        <v>0</v>
      </c>
      <c r="BH990" s="139">
        <f>IF(N990="sníž. přenesená",J990,0)</f>
        <v>0</v>
      </c>
      <c r="BI990" s="139">
        <f>IF(N990="nulová",J990,0)</f>
        <v>0</v>
      </c>
      <c r="BJ990" s="17" t="s">
        <v>85</v>
      </c>
      <c r="BK990" s="139">
        <f>ROUND(I990*H990,2)</f>
        <v>0</v>
      </c>
      <c r="BL990" s="17" t="s">
        <v>245</v>
      </c>
      <c r="BM990" s="138" t="s">
        <v>1796</v>
      </c>
    </row>
    <row r="991" spans="2:65" s="1" customFormat="1" hidden="1">
      <c r="B991" s="32"/>
      <c r="D991" s="140" t="s">
        <v>162</v>
      </c>
      <c r="F991" s="141" t="s">
        <v>1797</v>
      </c>
      <c r="I991" s="142"/>
      <c r="L991" s="32"/>
      <c r="M991" s="143"/>
      <c r="T991" s="53"/>
      <c r="AT991" s="17" t="s">
        <v>162</v>
      </c>
      <c r="AU991" s="17" t="s">
        <v>85</v>
      </c>
    </row>
    <row r="992" spans="2:65" s="12" customFormat="1">
      <c r="B992" s="144"/>
      <c r="D992" s="145" t="s">
        <v>164</v>
      </c>
      <c r="E992" s="146" t="s">
        <v>19</v>
      </c>
      <c r="F992" s="147" t="s">
        <v>1798</v>
      </c>
      <c r="H992" s="148">
        <v>334.43799999999999</v>
      </c>
      <c r="I992" s="149"/>
      <c r="L992" s="144"/>
      <c r="M992" s="150"/>
      <c r="T992" s="151"/>
      <c r="AT992" s="146" t="s">
        <v>164</v>
      </c>
      <c r="AU992" s="146" t="s">
        <v>85</v>
      </c>
      <c r="AV992" s="12" t="s">
        <v>85</v>
      </c>
      <c r="AW992" s="12" t="s">
        <v>33</v>
      </c>
      <c r="AX992" s="12" t="s">
        <v>80</v>
      </c>
      <c r="AY992" s="146" t="s">
        <v>153</v>
      </c>
    </row>
    <row r="993" spans="2:65" s="1" customFormat="1" ht="14.45" customHeight="1">
      <c r="B993" s="32"/>
      <c r="C993" s="127" t="s">
        <v>1799</v>
      </c>
      <c r="D993" s="127" t="s">
        <v>155</v>
      </c>
      <c r="E993" s="128" t="s">
        <v>1800</v>
      </c>
      <c r="F993" s="129" t="s">
        <v>1801</v>
      </c>
      <c r="G993" s="130" t="s">
        <v>202</v>
      </c>
      <c r="H993" s="131">
        <v>334.44</v>
      </c>
      <c r="I993" s="132"/>
      <c r="J993" s="133">
        <f>ROUND(I993*H993,2)</f>
        <v>0</v>
      </c>
      <c r="K993" s="129" t="s">
        <v>159</v>
      </c>
      <c r="L993" s="32"/>
      <c r="M993" s="134" t="s">
        <v>19</v>
      </c>
      <c r="N993" s="135" t="s">
        <v>44</v>
      </c>
      <c r="P993" s="136">
        <f>O993*H993</f>
        <v>0</v>
      </c>
      <c r="Q993" s="136">
        <v>0</v>
      </c>
      <c r="R993" s="136">
        <f>Q993*H993</f>
        <v>0</v>
      </c>
      <c r="S993" s="136">
        <v>0</v>
      </c>
      <c r="T993" s="137">
        <f>S993*H993</f>
        <v>0</v>
      </c>
      <c r="AR993" s="138" t="s">
        <v>245</v>
      </c>
      <c r="AT993" s="138" t="s">
        <v>155</v>
      </c>
      <c r="AU993" s="138" t="s">
        <v>85</v>
      </c>
      <c r="AY993" s="17" t="s">
        <v>153</v>
      </c>
      <c r="BE993" s="139">
        <f>IF(N993="základní",J993,0)</f>
        <v>0</v>
      </c>
      <c r="BF993" s="139">
        <f>IF(N993="snížená",J993,0)</f>
        <v>0</v>
      </c>
      <c r="BG993" s="139">
        <f>IF(N993="zákl. přenesená",J993,0)</f>
        <v>0</v>
      </c>
      <c r="BH993" s="139">
        <f>IF(N993="sníž. přenesená",J993,0)</f>
        <v>0</v>
      </c>
      <c r="BI993" s="139">
        <f>IF(N993="nulová",J993,0)</f>
        <v>0</v>
      </c>
      <c r="BJ993" s="17" t="s">
        <v>85</v>
      </c>
      <c r="BK993" s="139">
        <f>ROUND(I993*H993,2)</f>
        <v>0</v>
      </c>
      <c r="BL993" s="17" t="s">
        <v>245</v>
      </c>
      <c r="BM993" s="138" t="s">
        <v>1802</v>
      </c>
    </row>
    <row r="994" spans="2:65" s="1" customFormat="1" hidden="1">
      <c r="B994" s="32"/>
      <c r="D994" s="140" t="s">
        <v>162</v>
      </c>
      <c r="F994" s="141" t="s">
        <v>1803</v>
      </c>
      <c r="I994" s="142"/>
      <c r="L994" s="32"/>
      <c r="M994" s="143"/>
      <c r="T994" s="53"/>
      <c r="AT994" s="17" t="s">
        <v>162</v>
      </c>
      <c r="AU994" s="17" t="s">
        <v>85</v>
      </c>
    </row>
    <row r="995" spans="2:65" s="1" customFormat="1" ht="14.45" customHeight="1">
      <c r="B995" s="32"/>
      <c r="C995" s="127" t="s">
        <v>1804</v>
      </c>
      <c r="D995" s="127" t="s">
        <v>155</v>
      </c>
      <c r="E995" s="128" t="s">
        <v>1805</v>
      </c>
      <c r="F995" s="129" t="s">
        <v>1806</v>
      </c>
      <c r="G995" s="130" t="s">
        <v>202</v>
      </c>
      <c r="H995" s="131">
        <v>334.44</v>
      </c>
      <c r="I995" s="132"/>
      <c r="J995" s="133">
        <f>ROUND(I995*H995,2)</f>
        <v>0</v>
      </c>
      <c r="K995" s="129" t="s">
        <v>159</v>
      </c>
      <c r="L995" s="32"/>
      <c r="M995" s="134" t="s">
        <v>19</v>
      </c>
      <c r="N995" s="135" t="s">
        <v>44</v>
      </c>
      <c r="P995" s="136">
        <f>O995*H995</f>
        <v>0</v>
      </c>
      <c r="Q995" s="136">
        <v>1.3999999999999999E-4</v>
      </c>
      <c r="R995" s="136">
        <f>Q995*H995</f>
        <v>4.6821599999999998E-2</v>
      </c>
      <c r="S995" s="136">
        <v>0</v>
      </c>
      <c r="T995" s="137">
        <f>S995*H995</f>
        <v>0</v>
      </c>
      <c r="AR995" s="138" t="s">
        <v>245</v>
      </c>
      <c r="AT995" s="138" t="s">
        <v>155</v>
      </c>
      <c r="AU995" s="138" t="s">
        <v>85</v>
      </c>
      <c r="AY995" s="17" t="s">
        <v>153</v>
      </c>
      <c r="BE995" s="139">
        <f>IF(N995="základní",J995,0)</f>
        <v>0</v>
      </c>
      <c r="BF995" s="139">
        <f>IF(N995="snížená",J995,0)</f>
        <v>0</v>
      </c>
      <c r="BG995" s="139">
        <f>IF(N995="zákl. přenesená",J995,0)</f>
        <v>0</v>
      </c>
      <c r="BH995" s="139">
        <f>IF(N995="sníž. přenesená",J995,0)</f>
        <v>0</v>
      </c>
      <c r="BI995" s="139">
        <f>IF(N995="nulová",J995,0)</f>
        <v>0</v>
      </c>
      <c r="BJ995" s="17" t="s">
        <v>85</v>
      </c>
      <c r="BK995" s="139">
        <f>ROUND(I995*H995,2)</f>
        <v>0</v>
      </c>
      <c r="BL995" s="17" t="s">
        <v>245</v>
      </c>
      <c r="BM995" s="138" t="s">
        <v>1807</v>
      </c>
    </row>
    <row r="996" spans="2:65" s="1" customFormat="1" hidden="1">
      <c r="B996" s="32"/>
      <c r="D996" s="140" t="s">
        <v>162</v>
      </c>
      <c r="F996" s="141" t="s">
        <v>1808</v>
      </c>
      <c r="I996" s="142"/>
      <c r="L996" s="32"/>
      <c r="M996" s="143"/>
      <c r="T996" s="53"/>
      <c r="AT996" s="17" t="s">
        <v>162</v>
      </c>
      <c r="AU996" s="17" t="s">
        <v>85</v>
      </c>
    </row>
    <row r="997" spans="2:65" s="1" customFormat="1" ht="22.15" customHeight="1">
      <c r="B997" s="32"/>
      <c r="C997" s="127" t="s">
        <v>1809</v>
      </c>
      <c r="D997" s="127" t="s">
        <v>155</v>
      </c>
      <c r="E997" s="128" t="s">
        <v>1810</v>
      </c>
      <c r="F997" s="129" t="s">
        <v>1811</v>
      </c>
      <c r="G997" s="130" t="s">
        <v>202</v>
      </c>
      <c r="H997" s="131">
        <v>334.44</v>
      </c>
      <c r="I997" s="132"/>
      <c r="J997" s="133">
        <f>ROUND(I997*H997,2)</f>
        <v>0</v>
      </c>
      <c r="K997" s="129" t="s">
        <v>159</v>
      </c>
      <c r="L997" s="32"/>
      <c r="M997" s="134" t="s">
        <v>19</v>
      </c>
      <c r="N997" s="135" t="s">
        <v>44</v>
      </c>
      <c r="P997" s="136">
        <f>O997*H997</f>
        <v>0</v>
      </c>
      <c r="Q997" s="136">
        <v>1.3999999999999999E-4</v>
      </c>
      <c r="R997" s="136">
        <f>Q997*H997</f>
        <v>4.6821599999999998E-2</v>
      </c>
      <c r="S997" s="136">
        <v>0</v>
      </c>
      <c r="T997" s="137">
        <f>S997*H997</f>
        <v>0</v>
      </c>
      <c r="AR997" s="138" t="s">
        <v>245</v>
      </c>
      <c r="AT997" s="138" t="s">
        <v>155</v>
      </c>
      <c r="AU997" s="138" t="s">
        <v>85</v>
      </c>
      <c r="AY997" s="17" t="s">
        <v>153</v>
      </c>
      <c r="BE997" s="139">
        <f>IF(N997="základní",J997,0)</f>
        <v>0</v>
      </c>
      <c r="BF997" s="139">
        <f>IF(N997="snížená",J997,0)</f>
        <v>0</v>
      </c>
      <c r="BG997" s="139">
        <f>IF(N997="zákl. přenesená",J997,0)</f>
        <v>0</v>
      </c>
      <c r="BH997" s="139">
        <f>IF(N997="sníž. přenesená",J997,0)</f>
        <v>0</v>
      </c>
      <c r="BI997" s="139">
        <f>IF(N997="nulová",J997,0)</f>
        <v>0</v>
      </c>
      <c r="BJ997" s="17" t="s">
        <v>85</v>
      </c>
      <c r="BK997" s="139">
        <f>ROUND(I997*H997,2)</f>
        <v>0</v>
      </c>
      <c r="BL997" s="17" t="s">
        <v>245</v>
      </c>
      <c r="BM997" s="138" t="s">
        <v>1812</v>
      </c>
    </row>
    <row r="998" spans="2:65" s="1" customFormat="1" hidden="1">
      <c r="B998" s="32"/>
      <c r="D998" s="140" t="s">
        <v>162</v>
      </c>
      <c r="F998" s="141" t="s">
        <v>1813</v>
      </c>
      <c r="I998" s="142"/>
      <c r="L998" s="32"/>
      <c r="M998" s="143"/>
      <c r="T998" s="53"/>
      <c r="AT998" s="17" t="s">
        <v>162</v>
      </c>
      <c r="AU998" s="17" t="s">
        <v>85</v>
      </c>
    </row>
    <row r="999" spans="2:65" s="1" customFormat="1" ht="14.45" customHeight="1">
      <c r="B999" s="32"/>
      <c r="C999" s="127" t="s">
        <v>1814</v>
      </c>
      <c r="D999" s="127" t="s">
        <v>155</v>
      </c>
      <c r="E999" s="128" t="s">
        <v>1815</v>
      </c>
      <c r="F999" s="129" t="s">
        <v>1816</v>
      </c>
      <c r="G999" s="130" t="s">
        <v>202</v>
      </c>
      <c r="H999" s="131">
        <v>88.9</v>
      </c>
      <c r="I999" s="132"/>
      <c r="J999" s="133">
        <f>ROUND(I999*H999,2)</f>
        <v>0</v>
      </c>
      <c r="K999" s="129" t="s">
        <v>159</v>
      </c>
      <c r="L999" s="32"/>
      <c r="M999" s="134" t="s">
        <v>19</v>
      </c>
      <c r="N999" s="135" t="s">
        <v>44</v>
      </c>
      <c r="P999" s="136">
        <f>O999*H999</f>
        <v>0</v>
      </c>
      <c r="Q999" s="136">
        <v>2.5000000000000001E-4</v>
      </c>
      <c r="R999" s="136">
        <f>Q999*H999</f>
        <v>2.2225000000000002E-2</v>
      </c>
      <c r="S999" s="136">
        <v>0</v>
      </c>
      <c r="T999" s="137">
        <f>S999*H999</f>
        <v>0</v>
      </c>
      <c r="AR999" s="138" t="s">
        <v>245</v>
      </c>
      <c r="AT999" s="138" t="s">
        <v>155</v>
      </c>
      <c r="AU999" s="138" t="s">
        <v>85</v>
      </c>
      <c r="AY999" s="17" t="s">
        <v>153</v>
      </c>
      <c r="BE999" s="139">
        <f>IF(N999="základní",J999,0)</f>
        <v>0</v>
      </c>
      <c r="BF999" s="139">
        <f>IF(N999="snížená",J999,0)</f>
        <v>0</v>
      </c>
      <c r="BG999" s="139">
        <f>IF(N999="zákl. přenesená",J999,0)</f>
        <v>0</v>
      </c>
      <c r="BH999" s="139">
        <f>IF(N999="sníž. přenesená",J999,0)</f>
        <v>0</v>
      </c>
      <c r="BI999" s="139">
        <f>IF(N999="nulová",J999,0)</f>
        <v>0</v>
      </c>
      <c r="BJ999" s="17" t="s">
        <v>85</v>
      </c>
      <c r="BK999" s="139">
        <f>ROUND(I999*H999,2)</f>
        <v>0</v>
      </c>
      <c r="BL999" s="17" t="s">
        <v>245</v>
      </c>
      <c r="BM999" s="138" t="s">
        <v>1817</v>
      </c>
    </row>
    <row r="1000" spans="2:65" s="1" customFormat="1" hidden="1">
      <c r="B1000" s="32"/>
      <c r="D1000" s="140" t="s">
        <v>162</v>
      </c>
      <c r="F1000" s="141" t="s">
        <v>1818</v>
      </c>
      <c r="I1000" s="142"/>
      <c r="L1000" s="32"/>
      <c r="M1000" s="143"/>
      <c r="T1000" s="53"/>
      <c r="AT1000" s="17" t="s">
        <v>162</v>
      </c>
      <c r="AU1000" s="17" t="s">
        <v>85</v>
      </c>
    </row>
    <row r="1001" spans="2:65" s="1" customFormat="1" ht="19.899999999999999" customHeight="1">
      <c r="B1001" s="32"/>
      <c r="C1001" s="127" t="s">
        <v>1819</v>
      </c>
      <c r="D1001" s="127" t="s">
        <v>155</v>
      </c>
      <c r="E1001" s="128" t="s">
        <v>1820</v>
      </c>
      <c r="F1001" s="129" t="s">
        <v>1821</v>
      </c>
      <c r="G1001" s="130" t="s">
        <v>202</v>
      </c>
      <c r="H1001" s="131">
        <v>88.9</v>
      </c>
      <c r="I1001" s="132"/>
      <c r="J1001" s="133">
        <f>ROUND(I1001*H1001,2)</f>
        <v>0</v>
      </c>
      <c r="K1001" s="129" t="s">
        <v>159</v>
      </c>
      <c r="L1001" s="32"/>
      <c r="M1001" s="134" t="s">
        <v>19</v>
      </c>
      <c r="N1001" s="135" t="s">
        <v>44</v>
      </c>
      <c r="P1001" s="136">
        <f>O1001*H1001</f>
        <v>0</v>
      </c>
      <c r="Q1001" s="136">
        <v>6.9999999999999994E-5</v>
      </c>
      <c r="R1001" s="136">
        <f>Q1001*H1001</f>
        <v>6.2230000000000002E-3</v>
      </c>
      <c r="S1001" s="136">
        <v>0</v>
      </c>
      <c r="T1001" s="137">
        <f>S1001*H1001</f>
        <v>0</v>
      </c>
      <c r="AR1001" s="138" t="s">
        <v>245</v>
      </c>
      <c r="AT1001" s="138" t="s">
        <v>155</v>
      </c>
      <c r="AU1001" s="138" t="s">
        <v>85</v>
      </c>
      <c r="AY1001" s="17" t="s">
        <v>153</v>
      </c>
      <c r="BE1001" s="139">
        <f>IF(N1001="základní",J1001,0)</f>
        <v>0</v>
      </c>
      <c r="BF1001" s="139">
        <f>IF(N1001="snížená",J1001,0)</f>
        <v>0</v>
      </c>
      <c r="BG1001" s="139">
        <f>IF(N1001="zákl. přenesená",J1001,0)</f>
        <v>0</v>
      </c>
      <c r="BH1001" s="139">
        <f>IF(N1001="sníž. přenesená",J1001,0)</f>
        <v>0</v>
      </c>
      <c r="BI1001" s="139">
        <f>IF(N1001="nulová",J1001,0)</f>
        <v>0</v>
      </c>
      <c r="BJ1001" s="17" t="s">
        <v>85</v>
      </c>
      <c r="BK1001" s="139">
        <f>ROUND(I1001*H1001,2)</f>
        <v>0</v>
      </c>
      <c r="BL1001" s="17" t="s">
        <v>245</v>
      </c>
      <c r="BM1001" s="138" t="s">
        <v>1822</v>
      </c>
    </row>
    <row r="1002" spans="2:65" s="1" customFormat="1" hidden="1">
      <c r="B1002" s="32"/>
      <c r="D1002" s="140" t="s">
        <v>162</v>
      </c>
      <c r="F1002" s="141" t="s">
        <v>1823</v>
      </c>
      <c r="I1002" s="142"/>
      <c r="L1002" s="32"/>
      <c r="M1002" s="143"/>
      <c r="T1002" s="53"/>
      <c r="AT1002" s="17" t="s">
        <v>162</v>
      </c>
      <c r="AU1002" s="17" t="s">
        <v>85</v>
      </c>
    </row>
    <row r="1003" spans="2:65" s="1" customFormat="1" ht="14.45" customHeight="1">
      <c r="B1003" s="32"/>
      <c r="C1003" s="127" t="s">
        <v>1824</v>
      </c>
      <c r="D1003" s="127" t="s">
        <v>155</v>
      </c>
      <c r="E1003" s="128" t="s">
        <v>1825</v>
      </c>
      <c r="F1003" s="129" t="s">
        <v>1826</v>
      </c>
      <c r="G1003" s="130" t="s">
        <v>202</v>
      </c>
      <c r="H1003" s="131">
        <v>88.9</v>
      </c>
      <c r="I1003" s="132"/>
      <c r="J1003" s="133">
        <f>ROUND(I1003*H1003,2)</f>
        <v>0</v>
      </c>
      <c r="K1003" s="129" t="s">
        <v>159</v>
      </c>
      <c r="L1003" s="32"/>
      <c r="M1003" s="134" t="s">
        <v>19</v>
      </c>
      <c r="N1003" s="135" t="s">
        <v>44</v>
      </c>
      <c r="P1003" s="136">
        <f>O1003*H1003</f>
        <v>0</v>
      </c>
      <c r="Q1003" s="136">
        <v>1.3999999999999999E-4</v>
      </c>
      <c r="R1003" s="136">
        <f>Q1003*H1003</f>
        <v>1.2446E-2</v>
      </c>
      <c r="S1003" s="136">
        <v>0</v>
      </c>
      <c r="T1003" s="137">
        <f>S1003*H1003</f>
        <v>0</v>
      </c>
      <c r="AR1003" s="138" t="s">
        <v>245</v>
      </c>
      <c r="AT1003" s="138" t="s">
        <v>155</v>
      </c>
      <c r="AU1003" s="138" t="s">
        <v>85</v>
      </c>
      <c r="AY1003" s="17" t="s">
        <v>153</v>
      </c>
      <c r="BE1003" s="139">
        <f>IF(N1003="základní",J1003,0)</f>
        <v>0</v>
      </c>
      <c r="BF1003" s="139">
        <f>IF(N1003="snížená",J1003,0)</f>
        <v>0</v>
      </c>
      <c r="BG1003" s="139">
        <f>IF(N1003="zákl. přenesená",J1003,0)</f>
        <v>0</v>
      </c>
      <c r="BH1003" s="139">
        <f>IF(N1003="sníž. přenesená",J1003,0)</f>
        <v>0</v>
      </c>
      <c r="BI1003" s="139">
        <f>IF(N1003="nulová",J1003,0)</f>
        <v>0</v>
      </c>
      <c r="BJ1003" s="17" t="s">
        <v>85</v>
      </c>
      <c r="BK1003" s="139">
        <f>ROUND(I1003*H1003,2)</f>
        <v>0</v>
      </c>
      <c r="BL1003" s="17" t="s">
        <v>245</v>
      </c>
      <c r="BM1003" s="138" t="s">
        <v>1827</v>
      </c>
    </row>
    <row r="1004" spans="2:65" s="1" customFormat="1" hidden="1">
      <c r="B1004" s="32"/>
      <c r="D1004" s="140" t="s">
        <v>162</v>
      </c>
      <c r="F1004" s="141" t="s">
        <v>1828</v>
      </c>
      <c r="I1004" s="142"/>
      <c r="L1004" s="32"/>
      <c r="M1004" s="143"/>
      <c r="T1004" s="53"/>
      <c r="AT1004" s="17" t="s">
        <v>162</v>
      </c>
      <c r="AU1004" s="17" t="s">
        <v>85</v>
      </c>
    </row>
    <row r="1005" spans="2:65" s="1" customFormat="1" ht="14.45" customHeight="1">
      <c r="B1005" s="32"/>
      <c r="C1005" s="127" t="s">
        <v>1829</v>
      </c>
      <c r="D1005" s="127" t="s">
        <v>155</v>
      </c>
      <c r="E1005" s="128" t="s">
        <v>1830</v>
      </c>
      <c r="F1005" s="129" t="s">
        <v>1831</v>
      </c>
      <c r="G1005" s="130" t="s">
        <v>202</v>
      </c>
      <c r="H1005" s="131">
        <v>88.9</v>
      </c>
      <c r="I1005" s="132"/>
      <c r="J1005" s="133">
        <f>ROUND(I1005*H1005,2)</f>
        <v>0</v>
      </c>
      <c r="K1005" s="129" t="s">
        <v>159</v>
      </c>
      <c r="L1005" s="32"/>
      <c r="M1005" s="134" t="s">
        <v>19</v>
      </c>
      <c r="N1005" s="135" t="s">
        <v>44</v>
      </c>
      <c r="P1005" s="136">
        <f>O1005*H1005</f>
        <v>0</v>
      </c>
      <c r="Q1005" s="136">
        <v>1.2E-4</v>
      </c>
      <c r="R1005" s="136">
        <f>Q1005*H1005</f>
        <v>1.0668E-2</v>
      </c>
      <c r="S1005" s="136">
        <v>0</v>
      </c>
      <c r="T1005" s="137">
        <f>S1005*H1005</f>
        <v>0</v>
      </c>
      <c r="AR1005" s="138" t="s">
        <v>245</v>
      </c>
      <c r="AT1005" s="138" t="s">
        <v>155</v>
      </c>
      <c r="AU1005" s="138" t="s">
        <v>85</v>
      </c>
      <c r="AY1005" s="17" t="s">
        <v>153</v>
      </c>
      <c r="BE1005" s="139">
        <f>IF(N1005="základní",J1005,0)</f>
        <v>0</v>
      </c>
      <c r="BF1005" s="139">
        <f>IF(N1005="snížená",J1005,0)</f>
        <v>0</v>
      </c>
      <c r="BG1005" s="139">
        <f>IF(N1005="zákl. přenesená",J1005,0)</f>
        <v>0</v>
      </c>
      <c r="BH1005" s="139">
        <f>IF(N1005="sníž. přenesená",J1005,0)</f>
        <v>0</v>
      </c>
      <c r="BI1005" s="139">
        <f>IF(N1005="nulová",J1005,0)</f>
        <v>0</v>
      </c>
      <c r="BJ1005" s="17" t="s">
        <v>85</v>
      </c>
      <c r="BK1005" s="139">
        <f>ROUND(I1005*H1005,2)</f>
        <v>0</v>
      </c>
      <c r="BL1005" s="17" t="s">
        <v>245</v>
      </c>
      <c r="BM1005" s="138" t="s">
        <v>1832</v>
      </c>
    </row>
    <row r="1006" spans="2:65" s="1" customFormat="1" hidden="1">
      <c r="B1006" s="32"/>
      <c r="D1006" s="140" t="s">
        <v>162</v>
      </c>
      <c r="F1006" s="141" t="s">
        <v>1833</v>
      </c>
      <c r="I1006" s="142"/>
      <c r="L1006" s="32"/>
      <c r="M1006" s="143"/>
      <c r="T1006" s="53"/>
      <c r="AT1006" s="17" t="s">
        <v>162</v>
      </c>
      <c r="AU1006" s="17" t="s">
        <v>85</v>
      </c>
    </row>
    <row r="1007" spans="2:65" s="1" customFormat="1" ht="14.45" customHeight="1">
      <c r="B1007" s="32"/>
      <c r="C1007" s="127" t="s">
        <v>1309</v>
      </c>
      <c r="D1007" s="127" t="s">
        <v>155</v>
      </c>
      <c r="E1007" s="128" t="s">
        <v>1834</v>
      </c>
      <c r="F1007" s="129" t="s">
        <v>1835</v>
      </c>
      <c r="G1007" s="130" t="s">
        <v>202</v>
      </c>
      <c r="H1007" s="131">
        <v>88.9</v>
      </c>
      <c r="I1007" s="132"/>
      <c r="J1007" s="133">
        <f>ROUND(I1007*H1007,2)</f>
        <v>0</v>
      </c>
      <c r="K1007" s="129" t="s">
        <v>159</v>
      </c>
      <c r="L1007" s="32"/>
      <c r="M1007" s="134" t="s">
        <v>19</v>
      </c>
      <c r="N1007" s="135" t="s">
        <v>44</v>
      </c>
      <c r="P1007" s="136">
        <f>O1007*H1007</f>
        <v>0</v>
      </c>
      <c r="Q1007" s="136">
        <v>1.2E-4</v>
      </c>
      <c r="R1007" s="136">
        <f>Q1007*H1007</f>
        <v>1.0668E-2</v>
      </c>
      <c r="S1007" s="136">
        <v>0</v>
      </c>
      <c r="T1007" s="137">
        <f>S1007*H1007</f>
        <v>0</v>
      </c>
      <c r="AR1007" s="138" t="s">
        <v>245</v>
      </c>
      <c r="AT1007" s="138" t="s">
        <v>155</v>
      </c>
      <c r="AU1007" s="138" t="s">
        <v>85</v>
      </c>
      <c r="AY1007" s="17" t="s">
        <v>153</v>
      </c>
      <c r="BE1007" s="139">
        <f>IF(N1007="základní",J1007,0)</f>
        <v>0</v>
      </c>
      <c r="BF1007" s="139">
        <f>IF(N1007="snížená",J1007,0)</f>
        <v>0</v>
      </c>
      <c r="BG1007" s="139">
        <f>IF(N1007="zákl. přenesená",J1007,0)</f>
        <v>0</v>
      </c>
      <c r="BH1007" s="139">
        <f>IF(N1007="sníž. přenesená",J1007,0)</f>
        <v>0</v>
      </c>
      <c r="BI1007" s="139">
        <f>IF(N1007="nulová",J1007,0)</f>
        <v>0</v>
      </c>
      <c r="BJ1007" s="17" t="s">
        <v>85</v>
      </c>
      <c r="BK1007" s="139">
        <f>ROUND(I1007*H1007,2)</f>
        <v>0</v>
      </c>
      <c r="BL1007" s="17" t="s">
        <v>245</v>
      </c>
      <c r="BM1007" s="138" t="s">
        <v>1836</v>
      </c>
    </row>
    <row r="1008" spans="2:65" s="1" customFormat="1" hidden="1">
      <c r="B1008" s="32"/>
      <c r="D1008" s="140" t="s">
        <v>162</v>
      </c>
      <c r="F1008" s="141" t="s">
        <v>1837</v>
      </c>
      <c r="I1008" s="142"/>
      <c r="L1008" s="32"/>
      <c r="M1008" s="143"/>
      <c r="T1008" s="53"/>
      <c r="AT1008" s="17" t="s">
        <v>162</v>
      </c>
      <c r="AU1008" s="17" t="s">
        <v>85</v>
      </c>
    </row>
    <row r="1009" spans="2:65" s="11" customFormat="1" ht="22.9" customHeight="1">
      <c r="B1009" s="115"/>
      <c r="D1009" s="116" t="s">
        <v>71</v>
      </c>
      <c r="E1009" s="125" t="s">
        <v>1838</v>
      </c>
      <c r="F1009" s="125" t="s">
        <v>1839</v>
      </c>
      <c r="I1009" s="118"/>
      <c r="J1009" s="126">
        <f>BK1009</f>
        <v>0</v>
      </c>
      <c r="L1009" s="115"/>
      <c r="M1009" s="120"/>
      <c r="P1009" s="121">
        <f>SUM(P1010:P1035)</f>
        <v>0</v>
      </c>
      <c r="R1009" s="121">
        <f>SUM(R1010:R1035)</f>
        <v>0.64605480000000004</v>
      </c>
      <c r="T1009" s="122">
        <f>SUM(T1010:T1035)</f>
        <v>0.16431299999999999</v>
      </c>
      <c r="AR1009" s="116" t="s">
        <v>85</v>
      </c>
      <c r="AT1009" s="123" t="s">
        <v>71</v>
      </c>
      <c r="AU1009" s="123" t="s">
        <v>80</v>
      </c>
      <c r="AY1009" s="116" t="s">
        <v>153</v>
      </c>
      <c r="BK1009" s="124">
        <f>SUM(BK1010:BK1035)</f>
        <v>0</v>
      </c>
    </row>
    <row r="1010" spans="2:65" s="1" customFormat="1" ht="14.45" customHeight="1">
      <c r="B1010" s="32"/>
      <c r="C1010" s="127" t="s">
        <v>1840</v>
      </c>
      <c r="D1010" s="127" t="s">
        <v>155</v>
      </c>
      <c r="E1010" s="128" t="s">
        <v>1841</v>
      </c>
      <c r="F1010" s="129" t="s">
        <v>1842</v>
      </c>
      <c r="G1010" s="130" t="s">
        <v>202</v>
      </c>
      <c r="H1010" s="131">
        <v>949.45</v>
      </c>
      <c r="I1010" s="132"/>
      <c r="J1010" s="133">
        <f>ROUND(I1010*H1010,2)</f>
        <v>0</v>
      </c>
      <c r="K1010" s="129" t="s">
        <v>159</v>
      </c>
      <c r="L1010" s="32"/>
      <c r="M1010" s="134" t="s">
        <v>19</v>
      </c>
      <c r="N1010" s="135" t="s">
        <v>44</v>
      </c>
      <c r="P1010" s="136">
        <f>O1010*H1010</f>
        <v>0</v>
      </c>
      <c r="Q1010" s="136">
        <v>0</v>
      </c>
      <c r="R1010" s="136">
        <f>Q1010*H1010</f>
        <v>0</v>
      </c>
      <c r="S1010" s="136">
        <v>0</v>
      </c>
      <c r="T1010" s="137">
        <f>S1010*H1010</f>
        <v>0</v>
      </c>
      <c r="AR1010" s="138" t="s">
        <v>245</v>
      </c>
      <c r="AT1010" s="138" t="s">
        <v>155</v>
      </c>
      <c r="AU1010" s="138" t="s">
        <v>85</v>
      </c>
      <c r="AY1010" s="17" t="s">
        <v>153</v>
      </c>
      <c r="BE1010" s="139">
        <f>IF(N1010="základní",J1010,0)</f>
        <v>0</v>
      </c>
      <c r="BF1010" s="139">
        <f>IF(N1010="snížená",J1010,0)</f>
        <v>0</v>
      </c>
      <c r="BG1010" s="139">
        <f>IF(N1010="zákl. přenesená",J1010,0)</f>
        <v>0</v>
      </c>
      <c r="BH1010" s="139">
        <f>IF(N1010="sníž. přenesená",J1010,0)</f>
        <v>0</v>
      </c>
      <c r="BI1010" s="139">
        <f>IF(N1010="nulová",J1010,0)</f>
        <v>0</v>
      </c>
      <c r="BJ1010" s="17" t="s">
        <v>85</v>
      </c>
      <c r="BK1010" s="139">
        <f>ROUND(I1010*H1010,2)</f>
        <v>0</v>
      </c>
      <c r="BL1010" s="17" t="s">
        <v>245</v>
      </c>
      <c r="BM1010" s="138" t="s">
        <v>1843</v>
      </c>
    </row>
    <row r="1011" spans="2:65" s="1" customFormat="1" hidden="1">
      <c r="B1011" s="32"/>
      <c r="D1011" s="140" t="s">
        <v>162</v>
      </c>
      <c r="F1011" s="141" t="s">
        <v>1844</v>
      </c>
      <c r="I1011" s="142"/>
      <c r="L1011" s="32"/>
      <c r="M1011" s="143"/>
      <c r="T1011" s="53"/>
      <c r="AT1011" s="17" t="s">
        <v>162</v>
      </c>
      <c r="AU1011" s="17" t="s">
        <v>85</v>
      </c>
    </row>
    <row r="1012" spans="2:65" s="1" customFormat="1" ht="14.45" customHeight="1">
      <c r="B1012" s="32"/>
      <c r="C1012" s="127" t="s">
        <v>1845</v>
      </c>
      <c r="D1012" s="127" t="s">
        <v>155</v>
      </c>
      <c r="E1012" s="128" t="s">
        <v>1846</v>
      </c>
      <c r="F1012" s="129" t="s">
        <v>1847</v>
      </c>
      <c r="G1012" s="130" t="s">
        <v>202</v>
      </c>
      <c r="H1012" s="131">
        <v>949.45</v>
      </c>
      <c r="I1012" s="132"/>
      <c r="J1012" s="133">
        <f>ROUND(I1012*H1012,2)</f>
        <v>0</v>
      </c>
      <c r="K1012" s="129" t="s">
        <v>159</v>
      </c>
      <c r="L1012" s="32"/>
      <c r="M1012" s="134" t="s">
        <v>19</v>
      </c>
      <c r="N1012" s="135" t="s">
        <v>44</v>
      </c>
      <c r="P1012" s="136">
        <f>O1012*H1012</f>
        <v>0</v>
      </c>
      <c r="Q1012" s="136">
        <v>0</v>
      </c>
      <c r="R1012" s="136">
        <f>Q1012*H1012</f>
        <v>0</v>
      </c>
      <c r="S1012" s="136">
        <v>1.4999999999999999E-4</v>
      </c>
      <c r="T1012" s="137">
        <f>S1012*H1012</f>
        <v>0.1424175</v>
      </c>
      <c r="AR1012" s="138" t="s">
        <v>245</v>
      </c>
      <c r="AT1012" s="138" t="s">
        <v>155</v>
      </c>
      <c r="AU1012" s="138" t="s">
        <v>85</v>
      </c>
      <c r="AY1012" s="17" t="s">
        <v>153</v>
      </c>
      <c r="BE1012" s="139">
        <f>IF(N1012="základní",J1012,0)</f>
        <v>0</v>
      </c>
      <c r="BF1012" s="139">
        <f>IF(N1012="snížená",J1012,0)</f>
        <v>0</v>
      </c>
      <c r="BG1012" s="139">
        <f>IF(N1012="zákl. přenesená",J1012,0)</f>
        <v>0</v>
      </c>
      <c r="BH1012" s="139">
        <f>IF(N1012="sníž. přenesená",J1012,0)</f>
        <v>0</v>
      </c>
      <c r="BI1012" s="139">
        <f>IF(N1012="nulová",J1012,0)</f>
        <v>0</v>
      </c>
      <c r="BJ1012" s="17" t="s">
        <v>85</v>
      </c>
      <c r="BK1012" s="139">
        <f>ROUND(I1012*H1012,2)</f>
        <v>0</v>
      </c>
      <c r="BL1012" s="17" t="s">
        <v>245</v>
      </c>
      <c r="BM1012" s="138" t="s">
        <v>1848</v>
      </c>
    </row>
    <row r="1013" spans="2:65" s="1" customFormat="1" hidden="1">
      <c r="B1013" s="32"/>
      <c r="D1013" s="140" t="s">
        <v>162</v>
      </c>
      <c r="F1013" s="141" t="s">
        <v>1849</v>
      </c>
      <c r="I1013" s="142"/>
      <c r="L1013" s="32"/>
      <c r="M1013" s="143"/>
      <c r="T1013" s="53"/>
      <c r="AT1013" s="17" t="s">
        <v>162</v>
      </c>
      <c r="AU1013" s="17" t="s">
        <v>85</v>
      </c>
    </row>
    <row r="1014" spans="2:65" s="1" customFormat="1" ht="14.45" customHeight="1">
      <c r="B1014" s="32"/>
      <c r="C1014" s="127" t="s">
        <v>1850</v>
      </c>
      <c r="D1014" s="127" t="s">
        <v>155</v>
      </c>
      <c r="E1014" s="128" t="s">
        <v>1851</v>
      </c>
      <c r="F1014" s="129" t="s">
        <v>1852</v>
      </c>
      <c r="G1014" s="130" t="s">
        <v>202</v>
      </c>
      <c r="H1014" s="131">
        <v>145.97</v>
      </c>
      <c r="I1014" s="132"/>
      <c r="J1014" s="133">
        <f>ROUND(I1014*H1014,2)</f>
        <v>0</v>
      </c>
      <c r="K1014" s="129" t="s">
        <v>159</v>
      </c>
      <c r="L1014" s="32"/>
      <c r="M1014" s="134" t="s">
        <v>19</v>
      </c>
      <c r="N1014" s="135" t="s">
        <v>44</v>
      </c>
      <c r="P1014" s="136">
        <f>O1014*H1014</f>
        <v>0</v>
      </c>
      <c r="Q1014" s="136">
        <v>0</v>
      </c>
      <c r="R1014" s="136">
        <f>Q1014*H1014</f>
        <v>0</v>
      </c>
      <c r="S1014" s="136">
        <v>1.4999999999999999E-4</v>
      </c>
      <c r="T1014" s="137">
        <f>S1014*H1014</f>
        <v>2.1895499999999998E-2</v>
      </c>
      <c r="AR1014" s="138" t="s">
        <v>245</v>
      </c>
      <c r="AT1014" s="138" t="s">
        <v>155</v>
      </c>
      <c r="AU1014" s="138" t="s">
        <v>85</v>
      </c>
      <c r="AY1014" s="17" t="s">
        <v>153</v>
      </c>
      <c r="BE1014" s="139">
        <f>IF(N1014="základní",J1014,0)</f>
        <v>0</v>
      </c>
      <c r="BF1014" s="139">
        <f>IF(N1014="snížená",J1014,0)</f>
        <v>0</v>
      </c>
      <c r="BG1014" s="139">
        <f>IF(N1014="zákl. přenesená",J1014,0)</f>
        <v>0</v>
      </c>
      <c r="BH1014" s="139">
        <f>IF(N1014="sníž. přenesená",J1014,0)</f>
        <v>0</v>
      </c>
      <c r="BI1014" s="139">
        <f>IF(N1014="nulová",J1014,0)</f>
        <v>0</v>
      </c>
      <c r="BJ1014" s="17" t="s">
        <v>85</v>
      </c>
      <c r="BK1014" s="139">
        <f>ROUND(I1014*H1014,2)</f>
        <v>0</v>
      </c>
      <c r="BL1014" s="17" t="s">
        <v>245</v>
      </c>
      <c r="BM1014" s="138" t="s">
        <v>1853</v>
      </c>
    </row>
    <row r="1015" spans="2:65" s="1" customFormat="1" hidden="1">
      <c r="B1015" s="32"/>
      <c r="D1015" s="140" t="s">
        <v>162</v>
      </c>
      <c r="F1015" s="141" t="s">
        <v>1854</v>
      </c>
      <c r="I1015" s="142"/>
      <c r="L1015" s="32"/>
      <c r="M1015" s="143"/>
      <c r="T1015" s="53"/>
      <c r="AT1015" s="17" t="s">
        <v>162</v>
      </c>
      <c r="AU1015" s="17" t="s">
        <v>85</v>
      </c>
    </row>
    <row r="1016" spans="2:65" s="1" customFormat="1" ht="22.15" customHeight="1">
      <c r="B1016" s="32"/>
      <c r="C1016" s="127" t="s">
        <v>1855</v>
      </c>
      <c r="D1016" s="127" t="s">
        <v>155</v>
      </c>
      <c r="E1016" s="128" t="s">
        <v>1856</v>
      </c>
      <c r="F1016" s="129" t="s">
        <v>1857</v>
      </c>
      <c r="G1016" s="130" t="s">
        <v>224</v>
      </c>
      <c r="H1016" s="131">
        <v>28</v>
      </c>
      <c r="I1016" s="132"/>
      <c r="J1016" s="133">
        <f>ROUND(I1016*H1016,2)</f>
        <v>0</v>
      </c>
      <c r="K1016" s="129" t="s">
        <v>159</v>
      </c>
      <c r="L1016" s="32"/>
      <c r="M1016" s="134" t="s">
        <v>19</v>
      </c>
      <c r="N1016" s="135" t="s">
        <v>44</v>
      </c>
      <c r="P1016" s="136">
        <f>O1016*H1016</f>
        <v>0</v>
      </c>
      <c r="Q1016" s="136">
        <v>4.7999999999999996E-3</v>
      </c>
      <c r="R1016" s="136">
        <f>Q1016*H1016</f>
        <v>0.13439999999999999</v>
      </c>
      <c r="S1016" s="136">
        <v>0</v>
      </c>
      <c r="T1016" s="137">
        <f>S1016*H1016</f>
        <v>0</v>
      </c>
      <c r="AR1016" s="138" t="s">
        <v>245</v>
      </c>
      <c r="AT1016" s="138" t="s">
        <v>155</v>
      </c>
      <c r="AU1016" s="138" t="s">
        <v>85</v>
      </c>
      <c r="AY1016" s="17" t="s">
        <v>153</v>
      </c>
      <c r="BE1016" s="139">
        <f>IF(N1016="základní",J1016,0)</f>
        <v>0</v>
      </c>
      <c r="BF1016" s="139">
        <f>IF(N1016="snížená",J1016,0)</f>
        <v>0</v>
      </c>
      <c r="BG1016" s="139">
        <f>IF(N1016="zákl. přenesená",J1016,0)</f>
        <v>0</v>
      </c>
      <c r="BH1016" s="139">
        <f>IF(N1016="sníž. přenesená",J1016,0)</f>
        <v>0</v>
      </c>
      <c r="BI1016" s="139">
        <f>IF(N1016="nulová",J1016,0)</f>
        <v>0</v>
      </c>
      <c r="BJ1016" s="17" t="s">
        <v>85</v>
      </c>
      <c r="BK1016" s="139">
        <f>ROUND(I1016*H1016,2)</f>
        <v>0</v>
      </c>
      <c r="BL1016" s="17" t="s">
        <v>245</v>
      </c>
      <c r="BM1016" s="138" t="s">
        <v>1858</v>
      </c>
    </row>
    <row r="1017" spans="2:65" s="1" customFormat="1" hidden="1">
      <c r="B1017" s="32"/>
      <c r="D1017" s="140" t="s">
        <v>162</v>
      </c>
      <c r="F1017" s="141" t="s">
        <v>1859</v>
      </c>
      <c r="I1017" s="142"/>
      <c r="L1017" s="32"/>
      <c r="M1017" s="143"/>
      <c r="T1017" s="53"/>
      <c r="AT1017" s="17" t="s">
        <v>162</v>
      </c>
      <c r="AU1017" s="17" t="s">
        <v>85</v>
      </c>
    </row>
    <row r="1018" spans="2:65" s="1" customFormat="1" ht="22.15" customHeight="1">
      <c r="B1018" s="32"/>
      <c r="C1018" s="127" t="s">
        <v>1860</v>
      </c>
      <c r="D1018" s="127" t="s">
        <v>155</v>
      </c>
      <c r="E1018" s="128" t="s">
        <v>1861</v>
      </c>
      <c r="F1018" s="129" t="s">
        <v>1862</v>
      </c>
      <c r="G1018" s="130" t="s">
        <v>202</v>
      </c>
      <c r="H1018" s="131">
        <v>50.527999999999999</v>
      </c>
      <c r="I1018" s="132"/>
      <c r="J1018" s="133">
        <f>ROUND(I1018*H1018,2)</f>
        <v>0</v>
      </c>
      <c r="K1018" s="129" t="s">
        <v>159</v>
      </c>
      <c r="L1018" s="32"/>
      <c r="M1018" s="134" t="s">
        <v>19</v>
      </c>
      <c r="N1018" s="135" t="s">
        <v>44</v>
      </c>
      <c r="P1018" s="136">
        <f>O1018*H1018</f>
        <v>0</v>
      </c>
      <c r="Q1018" s="136">
        <v>0</v>
      </c>
      <c r="R1018" s="136">
        <f>Q1018*H1018</f>
        <v>0</v>
      </c>
      <c r="S1018" s="136">
        <v>0</v>
      </c>
      <c r="T1018" s="137">
        <f>S1018*H1018</f>
        <v>0</v>
      </c>
      <c r="AR1018" s="138" t="s">
        <v>245</v>
      </c>
      <c r="AT1018" s="138" t="s">
        <v>155</v>
      </c>
      <c r="AU1018" s="138" t="s">
        <v>85</v>
      </c>
      <c r="AY1018" s="17" t="s">
        <v>153</v>
      </c>
      <c r="BE1018" s="139">
        <f>IF(N1018="základní",J1018,0)</f>
        <v>0</v>
      </c>
      <c r="BF1018" s="139">
        <f>IF(N1018="snížená",J1018,0)</f>
        <v>0</v>
      </c>
      <c r="BG1018" s="139">
        <f>IF(N1018="zákl. přenesená",J1018,0)</f>
        <v>0</v>
      </c>
      <c r="BH1018" s="139">
        <f>IF(N1018="sníž. přenesená",J1018,0)</f>
        <v>0</v>
      </c>
      <c r="BI1018" s="139">
        <f>IF(N1018="nulová",J1018,0)</f>
        <v>0</v>
      </c>
      <c r="BJ1018" s="17" t="s">
        <v>85</v>
      </c>
      <c r="BK1018" s="139">
        <f>ROUND(I1018*H1018,2)</f>
        <v>0</v>
      </c>
      <c r="BL1018" s="17" t="s">
        <v>245</v>
      </c>
      <c r="BM1018" s="138" t="s">
        <v>1863</v>
      </c>
    </row>
    <row r="1019" spans="2:65" s="1" customFormat="1" hidden="1">
      <c r="B1019" s="32"/>
      <c r="D1019" s="140" t="s">
        <v>162</v>
      </c>
      <c r="F1019" s="141" t="s">
        <v>1864</v>
      </c>
      <c r="I1019" s="142"/>
      <c r="L1019" s="32"/>
      <c r="M1019" s="143"/>
      <c r="T1019" s="53"/>
      <c r="AT1019" s="17" t="s">
        <v>162</v>
      </c>
      <c r="AU1019" s="17" t="s">
        <v>85</v>
      </c>
    </row>
    <row r="1020" spans="2:65" s="12" customFormat="1">
      <c r="B1020" s="144"/>
      <c r="D1020" s="145" t="s">
        <v>164</v>
      </c>
      <c r="E1020" s="146" t="s">
        <v>19</v>
      </c>
      <c r="F1020" s="147" t="s">
        <v>1865</v>
      </c>
      <c r="H1020" s="148">
        <v>50.527999999999999</v>
      </c>
      <c r="I1020" s="149"/>
      <c r="L1020" s="144"/>
      <c r="M1020" s="150"/>
      <c r="T1020" s="151"/>
      <c r="AT1020" s="146" t="s">
        <v>164</v>
      </c>
      <c r="AU1020" s="146" t="s">
        <v>85</v>
      </c>
      <c r="AV1020" s="12" t="s">
        <v>85</v>
      </c>
      <c r="AW1020" s="12" t="s">
        <v>33</v>
      </c>
      <c r="AX1020" s="12" t="s">
        <v>80</v>
      </c>
      <c r="AY1020" s="146" t="s">
        <v>153</v>
      </c>
    </row>
    <row r="1021" spans="2:65" s="1" customFormat="1" ht="14.45" customHeight="1">
      <c r="B1021" s="32"/>
      <c r="C1021" s="165" t="s">
        <v>1866</v>
      </c>
      <c r="D1021" s="165" t="s">
        <v>267</v>
      </c>
      <c r="E1021" s="166" t="s">
        <v>1867</v>
      </c>
      <c r="F1021" s="167" t="s">
        <v>1868</v>
      </c>
      <c r="G1021" s="168" t="s">
        <v>202</v>
      </c>
      <c r="H1021" s="169">
        <v>50.527999999999999</v>
      </c>
      <c r="I1021" s="170"/>
      <c r="J1021" s="171">
        <f>ROUND(I1021*H1021,2)</f>
        <v>0</v>
      </c>
      <c r="K1021" s="167" t="s">
        <v>159</v>
      </c>
      <c r="L1021" s="172"/>
      <c r="M1021" s="173" t="s">
        <v>19</v>
      </c>
      <c r="N1021" s="174" t="s">
        <v>44</v>
      </c>
      <c r="P1021" s="136">
        <f>O1021*H1021</f>
        <v>0</v>
      </c>
      <c r="Q1021" s="136">
        <v>0</v>
      </c>
      <c r="R1021" s="136">
        <f>Q1021*H1021</f>
        <v>0</v>
      </c>
      <c r="S1021" s="136">
        <v>0</v>
      </c>
      <c r="T1021" s="137">
        <f>S1021*H1021</f>
        <v>0</v>
      </c>
      <c r="AR1021" s="138" t="s">
        <v>270</v>
      </c>
      <c r="AT1021" s="138" t="s">
        <v>267</v>
      </c>
      <c r="AU1021" s="138" t="s">
        <v>85</v>
      </c>
      <c r="AY1021" s="17" t="s">
        <v>153</v>
      </c>
      <c r="BE1021" s="139">
        <f>IF(N1021="základní",J1021,0)</f>
        <v>0</v>
      </c>
      <c r="BF1021" s="139">
        <f>IF(N1021="snížená",J1021,0)</f>
        <v>0</v>
      </c>
      <c r="BG1021" s="139">
        <f>IF(N1021="zákl. přenesená",J1021,0)</f>
        <v>0</v>
      </c>
      <c r="BH1021" s="139">
        <f>IF(N1021="sníž. přenesená",J1021,0)</f>
        <v>0</v>
      </c>
      <c r="BI1021" s="139">
        <f>IF(N1021="nulová",J1021,0)</f>
        <v>0</v>
      </c>
      <c r="BJ1021" s="17" t="s">
        <v>85</v>
      </c>
      <c r="BK1021" s="139">
        <f>ROUND(I1021*H1021,2)</f>
        <v>0</v>
      </c>
      <c r="BL1021" s="17" t="s">
        <v>245</v>
      </c>
      <c r="BM1021" s="138" t="s">
        <v>1869</v>
      </c>
    </row>
    <row r="1022" spans="2:65" s="1" customFormat="1" ht="14.45" customHeight="1">
      <c r="B1022" s="32"/>
      <c r="C1022" s="127" t="s">
        <v>1870</v>
      </c>
      <c r="D1022" s="127" t="s">
        <v>155</v>
      </c>
      <c r="E1022" s="128" t="s">
        <v>1871</v>
      </c>
      <c r="F1022" s="129" t="s">
        <v>1872</v>
      </c>
      <c r="G1022" s="130" t="s">
        <v>202</v>
      </c>
      <c r="H1022" s="131">
        <v>949.45</v>
      </c>
      <c r="I1022" s="132"/>
      <c r="J1022" s="133">
        <f>ROUND(I1022*H1022,2)</f>
        <v>0</v>
      </c>
      <c r="K1022" s="129" t="s">
        <v>159</v>
      </c>
      <c r="L1022" s="32"/>
      <c r="M1022" s="134" t="s">
        <v>19</v>
      </c>
      <c r="N1022" s="135" t="s">
        <v>44</v>
      </c>
      <c r="P1022" s="136">
        <f>O1022*H1022</f>
        <v>0</v>
      </c>
      <c r="Q1022" s="136">
        <v>2.0000000000000001E-4</v>
      </c>
      <c r="R1022" s="136">
        <f>Q1022*H1022</f>
        <v>0.18989000000000003</v>
      </c>
      <c r="S1022" s="136">
        <v>0</v>
      </c>
      <c r="T1022" s="137">
        <f>S1022*H1022</f>
        <v>0</v>
      </c>
      <c r="AR1022" s="138" t="s">
        <v>245</v>
      </c>
      <c r="AT1022" s="138" t="s">
        <v>155</v>
      </c>
      <c r="AU1022" s="138" t="s">
        <v>85</v>
      </c>
      <c r="AY1022" s="17" t="s">
        <v>153</v>
      </c>
      <c r="BE1022" s="139">
        <f>IF(N1022="základní",J1022,0)</f>
        <v>0</v>
      </c>
      <c r="BF1022" s="139">
        <f>IF(N1022="snížená",J1022,0)</f>
        <v>0</v>
      </c>
      <c r="BG1022" s="139">
        <f>IF(N1022="zákl. přenesená",J1022,0)</f>
        <v>0</v>
      </c>
      <c r="BH1022" s="139">
        <f>IF(N1022="sníž. přenesená",J1022,0)</f>
        <v>0</v>
      </c>
      <c r="BI1022" s="139">
        <f>IF(N1022="nulová",J1022,0)</f>
        <v>0</v>
      </c>
      <c r="BJ1022" s="17" t="s">
        <v>85</v>
      </c>
      <c r="BK1022" s="139">
        <f>ROUND(I1022*H1022,2)</f>
        <v>0</v>
      </c>
      <c r="BL1022" s="17" t="s">
        <v>245</v>
      </c>
      <c r="BM1022" s="138" t="s">
        <v>1873</v>
      </c>
    </row>
    <row r="1023" spans="2:65" s="1" customFormat="1" hidden="1">
      <c r="B1023" s="32"/>
      <c r="D1023" s="140" t="s">
        <v>162</v>
      </c>
      <c r="F1023" s="141" t="s">
        <v>1874</v>
      </c>
      <c r="I1023" s="142"/>
      <c r="L1023" s="32"/>
      <c r="M1023" s="143"/>
      <c r="T1023" s="53"/>
      <c r="AT1023" s="17" t="s">
        <v>162</v>
      </c>
      <c r="AU1023" s="17" t="s">
        <v>85</v>
      </c>
    </row>
    <row r="1024" spans="2:65" s="1" customFormat="1" ht="19.899999999999999" customHeight="1">
      <c r="B1024" s="32"/>
      <c r="C1024" s="127" t="s">
        <v>1875</v>
      </c>
      <c r="D1024" s="127" t="s">
        <v>155</v>
      </c>
      <c r="E1024" s="128" t="s">
        <v>1876</v>
      </c>
      <c r="F1024" s="129" t="s">
        <v>1877</v>
      </c>
      <c r="G1024" s="130" t="s">
        <v>202</v>
      </c>
      <c r="H1024" s="131">
        <v>145.97</v>
      </c>
      <c r="I1024" s="132"/>
      <c r="J1024" s="133">
        <f>ROUND(I1024*H1024,2)</f>
        <v>0</v>
      </c>
      <c r="K1024" s="129" t="s">
        <v>159</v>
      </c>
      <c r="L1024" s="32"/>
      <c r="M1024" s="134" t="s">
        <v>19</v>
      </c>
      <c r="N1024" s="135" t="s">
        <v>44</v>
      </c>
      <c r="P1024" s="136">
        <f>O1024*H1024</f>
        <v>0</v>
      </c>
      <c r="Q1024" s="136">
        <v>2.0000000000000001E-4</v>
      </c>
      <c r="R1024" s="136">
        <f>Q1024*H1024</f>
        <v>2.9194000000000001E-2</v>
      </c>
      <c r="S1024" s="136">
        <v>0</v>
      </c>
      <c r="T1024" s="137">
        <f>S1024*H1024</f>
        <v>0</v>
      </c>
      <c r="AR1024" s="138" t="s">
        <v>245</v>
      </c>
      <c r="AT1024" s="138" t="s">
        <v>155</v>
      </c>
      <c r="AU1024" s="138" t="s">
        <v>85</v>
      </c>
      <c r="AY1024" s="17" t="s">
        <v>153</v>
      </c>
      <c r="BE1024" s="139">
        <f>IF(N1024="základní",J1024,0)</f>
        <v>0</v>
      </c>
      <c r="BF1024" s="139">
        <f>IF(N1024="snížená",J1024,0)</f>
        <v>0</v>
      </c>
      <c r="BG1024" s="139">
        <f>IF(N1024="zákl. přenesená",J1024,0)</f>
        <v>0</v>
      </c>
      <c r="BH1024" s="139">
        <f>IF(N1024="sníž. přenesená",J1024,0)</f>
        <v>0</v>
      </c>
      <c r="BI1024" s="139">
        <f>IF(N1024="nulová",J1024,0)</f>
        <v>0</v>
      </c>
      <c r="BJ1024" s="17" t="s">
        <v>85</v>
      </c>
      <c r="BK1024" s="139">
        <f>ROUND(I1024*H1024,2)</f>
        <v>0</v>
      </c>
      <c r="BL1024" s="17" t="s">
        <v>245</v>
      </c>
      <c r="BM1024" s="138" t="s">
        <v>1878</v>
      </c>
    </row>
    <row r="1025" spans="2:65" s="1" customFormat="1" hidden="1">
      <c r="B1025" s="32"/>
      <c r="D1025" s="140" t="s">
        <v>162</v>
      </c>
      <c r="F1025" s="141" t="s">
        <v>1879</v>
      </c>
      <c r="I1025" s="142"/>
      <c r="L1025" s="32"/>
      <c r="M1025" s="143"/>
      <c r="T1025" s="53"/>
      <c r="AT1025" s="17" t="s">
        <v>162</v>
      </c>
      <c r="AU1025" s="17" t="s">
        <v>85</v>
      </c>
    </row>
    <row r="1026" spans="2:65" s="1" customFormat="1" ht="19.899999999999999" customHeight="1">
      <c r="B1026" s="32"/>
      <c r="C1026" s="127" t="s">
        <v>1880</v>
      </c>
      <c r="D1026" s="127" t="s">
        <v>155</v>
      </c>
      <c r="E1026" s="128" t="s">
        <v>1881</v>
      </c>
      <c r="F1026" s="129" t="s">
        <v>1882</v>
      </c>
      <c r="G1026" s="130" t="s">
        <v>202</v>
      </c>
      <c r="H1026" s="131">
        <v>50.53</v>
      </c>
      <c r="I1026" s="132"/>
      <c r="J1026" s="133">
        <f>ROUND(I1026*H1026,2)</f>
        <v>0</v>
      </c>
      <c r="K1026" s="129" t="s">
        <v>159</v>
      </c>
      <c r="L1026" s="32"/>
      <c r="M1026" s="134" t="s">
        <v>19</v>
      </c>
      <c r="N1026" s="135" t="s">
        <v>44</v>
      </c>
      <c r="P1026" s="136">
        <f>O1026*H1026</f>
        <v>0</v>
      </c>
      <c r="Q1026" s="136">
        <v>2.0000000000000002E-5</v>
      </c>
      <c r="R1026" s="136">
        <f>Q1026*H1026</f>
        <v>1.0106000000000002E-3</v>
      </c>
      <c r="S1026" s="136">
        <v>0</v>
      </c>
      <c r="T1026" s="137">
        <f>S1026*H1026</f>
        <v>0</v>
      </c>
      <c r="AR1026" s="138" t="s">
        <v>245</v>
      </c>
      <c r="AT1026" s="138" t="s">
        <v>155</v>
      </c>
      <c r="AU1026" s="138" t="s">
        <v>85</v>
      </c>
      <c r="AY1026" s="17" t="s">
        <v>153</v>
      </c>
      <c r="BE1026" s="139">
        <f>IF(N1026="základní",J1026,0)</f>
        <v>0</v>
      </c>
      <c r="BF1026" s="139">
        <f>IF(N1026="snížená",J1026,0)</f>
        <v>0</v>
      </c>
      <c r="BG1026" s="139">
        <f>IF(N1026="zákl. přenesená",J1026,0)</f>
        <v>0</v>
      </c>
      <c r="BH1026" s="139">
        <f>IF(N1026="sníž. přenesená",J1026,0)</f>
        <v>0</v>
      </c>
      <c r="BI1026" s="139">
        <f>IF(N1026="nulová",J1026,0)</f>
        <v>0</v>
      </c>
      <c r="BJ1026" s="17" t="s">
        <v>85</v>
      </c>
      <c r="BK1026" s="139">
        <f>ROUND(I1026*H1026,2)</f>
        <v>0</v>
      </c>
      <c r="BL1026" s="17" t="s">
        <v>245</v>
      </c>
      <c r="BM1026" s="138" t="s">
        <v>1883</v>
      </c>
    </row>
    <row r="1027" spans="2:65" s="1" customFormat="1" hidden="1">
      <c r="B1027" s="32"/>
      <c r="D1027" s="140" t="s">
        <v>162</v>
      </c>
      <c r="F1027" s="141" t="s">
        <v>1884</v>
      </c>
      <c r="I1027" s="142"/>
      <c r="L1027" s="32"/>
      <c r="M1027" s="143"/>
      <c r="T1027" s="53"/>
      <c r="AT1027" s="17" t="s">
        <v>162</v>
      </c>
      <c r="AU1027" s="17" t="s">
        <v>85</v>
      </c>
    </row>
    <row r="1028" spans="2:65" s="1" customFormat="1" ht="14.45" customHeight="1">
      <c r="B1028" s="32"/>
      <c r="C1028" s="127" t="s">
        <v>1885</v>
      </c>
      <c r="D1028" s="127" t="s">
        <v>155</v>
      </c>
      <c r="E1028" s="128" t="s">
        <v>1886</v>
      </c>
      <c r="F1028" s="129" t="s">
        <v>1887</v>
      </c>
      <c r="G1028" s="130" t="s">
        <v>202</v>
      </c>
      <c r="H1028" s="131">
        <v>49</v>
      </c>
      <c r="I1028" s="132"/>
      <c r="J1028" s="133">
        <f>ROUND(I1028*H1028,2)</f>
        <v>0</v>
      </c>
      <c r="K1028" s="129" t="s">
        <v>159</v>
      </c>
      <c r="L1028" s="32"/>
      <c r="M1028" s="134" t="s">
        <v>19</v>
      </c>
      <c r="N1028" s="135" t="s">
        <v>44</v>
      </c>
      <c r="P1028" s="136">
        <f>O1028*H1028</f>
        <v>0</v>
      </c>
      <c r="Q1028" s="136">
        <v>1.0000000000000001E-5</v>
      </c>
      <c r="R1028" s="136">
        <f>Q1028*H1028</f>
        <v>4.9000000000000009E-4</v>
      </c>
      <c r="S1028" s="136">
        <v>0</v>
      </c>
      <c r="T1028" s="137">
        <f>S1028*H1028</f>
        <v>0</v>
      </c>
      <c r="AR1028" s="138" t="s">
        <v>245</v>
      </c>
      <c r="AT1028" s="138" t="s">
        <v>155</v>
      </c>
      <c r="AU1028" s="138" t="s">
        <v>85</v>
      </c>
      <c r="AY1028" s="17" t="s">
        <v>153</v>
      </c>
      <c r="BE1028" s="139">
        <f>IF(N1028="základní",J1028,0)</f>
        <v>0</v>
      </c>
      <c r="BF1028" s="139">
        <f>IF(N1028="snížená",J1028,0)</f>
        <v>0</v>
      </c>
      <c r="BG1028" s="139">
        <f>IF(N1028="zákl. přenesená",J1028,0)</f>
        <v>0</v>
      </c>
      <c r="BH1028" s="139">
        <f>IF(N1028="sníž. přenesená",J1028,0)</f>
        <v>0</v>
      </c>
      <c r="BI1028" s="139">
        <f>IF(N1028="nulová",J1028,0)</f>
        <v>0</v>
      </c>
      <c r="BJ1028" s="17" t="s">
        <v>85</v>
      </c>
      <c r="BK1028" s="139">
        <f>ROUND(I1028*H1028,2)</f>
        <v>0</v>
      </c>
      <c r="BL1028" s="17" t="s">
        <v>245</v>
      </c>
      <c r="BM1028" s="138" t="s">
        <v>1888</v>
      </c>
    </row>
    <row r="1029" spans="2:65" s="1" customFormat="1" hidden="1">
      <c r="B1029" s="32"/>
      <c r="D1029" s="140" t="s">
        <v>162</v>
      </c>
      <c r="F1029" s="141" t="s">
        <v>1889</v>
      </c>
      <c r="I1029" s="142"/>
      <c r="L1029" s="32"/>
      <c r="M1029" s="143"/>
      <c r="T1029" s="53"/>
      <c r="AT1029" s="17" t="s">
        <v>162</v>
      </c>
      <c r="AU1029" s="17" t="s">
        <v>85</v>
      </c>
    </row>
    <row r="1030" spans="2:65" s="1" customFormat="1" ht="14.45" customHeight="1">
      <c r="B1030" s="32"/>
      <c r="C1030" s="127" t="s">
        <v>1890</v>
      </c>
      <c r="D1030" s="127" t="s">
        <v>155</v>
      </c>
      <c r="E1030" s="128" t="s">
        <v>1891</v>
      </c>
      <c r="F1030" s="129" t="s">
        <v>1892</v>
      </c>
      <c r="G1030" s="130" t="s">
        <v>202</v>
      </c>
      <c r="H1030" s="131">
        <v>626.1</v>
      </c>
      <c r="I1030" s="132"/>
      <c r="J1030" s="133">
        <f>ROUND(I1030*H1030,2)</f>
        <v>0</v>
      </c>
      <c r="K1030" s="129" t="s">
        <v>159</v>
      </c>
      <c r="L1030" s="32"/>
      <c r="M1030" s="134" t="s">
        <v>19</v>
      </c>
      <c r="N1030" s="135" t="s">
        <v>44</v>
      </c>
      <c r="P1030" s="136">
        <f>O1030*H1030</f>
        <v>0</v>
      </c>
      <c r="Q1030" s="136">
        <v>1.0000000000000001E-5</v>
      </c>
      <c r="R1030" s="136">
        <f>Q1030*H1030</f>
        <v>6.2610000000000009E-3</v>
      </c>
      <c r="S1030" s="136">
        <v>0</v>
      </c>
      <c r="T1030" s="137">
        <f>S1030*H1030</f>
        <v>0</v>
      </c>
      <c r="AR1030" s="138" t="s">
        <v>245</v>
      </c>
      <c r="AT1030" s="138" t="s">
        <v>155</v>
      </c>
      <c r="AU1030" s="138" t="s">
        <v>85</v>
      </c>
      <c r="AY1030" s="17" t="s">
        <v>153</v>
      </c>
      <c r="BE1030" s="139">
        <f>IF(N1030="základní",J1030,0)</f>
        <v>0</v>
      </c>
      <c r="BF1030" s="139">
        <f>IF(N1030="snížená",J1030,0)</f>
        <v>0</v>
      </c>
      <c r="BG1030" s="139">
        <f>IF(N1030="zákl. přenesená",J1030,0)</f>
        <v>0</v>
      </c>
      <c r="BH1030" s="139">
        <f>IF(N1030="sníž. přenesená",J1030,0)</f>
        <v>0</v>
      </c>
      <c r="BI1030" s="139">
        <f>IF(N1030="nulová",J1030,0)</f>
        <v>0</v>
      </c>
      <c r="BJ1030" s="17" t="s">
        <v>85</v>
      </c>
      <c r="BK1030" s="139">
        <f>ROUND(I1030*H1030,2)</f>
        <v>0</v>
      </c>
      <c r="BL1030" s="17" t="s">
        <v>245</v>
      </c>
      <c r="BM1030" s="138" t="s">
        <v>1893</v>
      </c>
    </row>
    <row r="1031" spans="2:65" s="1" customFormat="1" hidden="1">
      <c r="B1031" s="32"/>
      <c r="D1031" s="140" t="s">
        <v>162</v>
      </c>
      <c r="F1031" s="141" t="s">
        <v>1894</v>
      </c>
      <c r="I1031" s="142"/>
      <c r="L1031" s="32"/>
      <c r="M1031" s="143"/>
      <c r="T1031" s="53"/>
      <c r="AT1031" s="17" t="s">
        <v>162</v>
      </c>
      <c r="AU1031" s="17" t="s">
        <v>85</v>
      </c>
    </row>
    <row r="1032" spans="2:65" s="1" customFormat="1" ht="22.15" customHeight="1">
      <c r="B1032" s="32"/>
      <c r="C1032" s="127" t="s">
        <v>1895</v>
      </c>
      <c r="D1032" s="127" t="s">
        <v>155</v>
      </c>
      <c r="E1032" s="128" t="s">
        <v>1896</v>
      </c>
      <c r="F1032" s="129" t="s">
        <v>1897</v>
      </c>
      <c r="G1032" s="130" t="s">
        <v>202</v>
      </c>
      <c r="H1032" s="131">
        <v>949.45</v>
      </c>
      <c r="I1032" s="132"/>
      <c r="J1032" s="133">
        <f>ROUND(I1032*H1032,2)</f>
        <v>0</v>
      </c>
      <c r="K1032" s="129" t="s">
        <v>159</v>
      </c>
      <c r="L1032" s="32"/>
      <c r="M1032" s="134" t="s">
        <v>19</v>
      </c>
      <c r="N1032" s="135" t="s">
        <v>44</v>
      </c>
      <c r="P1032" s="136">
        <f>O1032*H1032</f>
        <v>0</v>
      </c>
      <c r="Q1032" s="136">
        <v>2.5999999999999998E-4</v>
      </c>
      <c r="R1032" s="136">
        <f>Q1032*H1032</f>
        <v>0.24685699999999999</v>
      </c>
      <c r="S1032" s="136">
        <v>0</v>
      </c>
      <c r="T1032" s="137">
        <f>S1032*H1032</f>
        <v>0</v>
      </c>
      <c r="AR1032" s="138" t="s">
        <v>245</v>
      </c>
      <c r="AT1032" s="138" t="s">
        <v>155</v>
      </c>
      <c r="AU1032" s="138" t="s">
        <v>85</v>
      </c>
      <c r="AY1032" s="17" t="s">
        <v>153</v>
      </c>
      <c r="BE1032" s="139">
        <f>IF(N1032="základní",J1032,0)</f>
        <v>0</v>
      </c>
      <c r="BF1032" s="139">
        <f>IF(N1032="snížená",J1032,0)</f>
        <v>0</v>
      </c>
      <c r="BG1032" s="139">
        <f>IF(N1032="zákl. přenesená",J1032,0)</f>
        <v>0</v>
      </c>
      <c r="BH1032" s="139">
        <f>IF(N1032="sníž. přenesená",J1032,0)</f>
        <v>0</v>
      </c>
      <c r="BI1032" s="139">
        <f>IF(N1032="nulová",J1032,0)</f>
        <v>0</v>
      </c>
      <c r="BJ1032" s="17" t="s">
        <v>85</v>
      </c>
      <c r="BK1032" s="139">
        <f>ROUND(I1032*H1032,2)</f>
        <v>0</v>
      </c>
      <c r="BL1032" s="17" t="s">
        <v>245</v>
      </c>
      <c r="BM1032" s="138" t="s">
        <v>1898</v>
      </c>
    </row>
    <row r="1033" spans="2:65" s="1" customFormat="1" hidden="1">
      <c r="B1033" s="32"/>
      <c r="D1033" s="140" t="s">
        <v>162</v>
      </c>
      <c r="F1033" s="141" t="s">
        <v>1899</v>
      </c>
      <c r="I1033" s="142"/>
      <c r="L1033" s="32"/>
      <c r="M1033" s="143"/>
      <c r="T1033" s="53"/>
      <c r="AT1033" s="17" t="s">
        <v>162</v>
      </c>
      <c r="AU1033" s="17" t="s">
        <v>85</v>
      </c>
    </row>
    <row r="1034" spans="2:65" s="1" customFormat="1" ht="22.15" customHeight="1">
      <c r="B1034" s="32"/>
      <c r="C1034" s="127" t="s">
        <v>1900</v>
      </c>
      <c r="D1034" s="127" t="s">
        <v>155</v>
      </c>
      <c r="E1034" s="128" t="s">
        <v>1901</v>
      </c>
      <c r="F1034" s="129" t="s">
        <v>1902</v>
      </c>
      <c r="G1034" s="130" t="s">
        <v>202</v>
      </c>
      <c r="H1034" s="131">
        <v>145.97</v>
      </c>
      <c r="I1034" s="132"/>
      <c r="J1034" s="133">
        <f>ROUND(I1034*H1034,2)</f>
        <v>0</v>
      </c>
      <c r="K1034" s="129" t="s">
        <v>159</v>
      </c>
      <c r="L1034" s="32"/>
      <c r="M1034" s="134" t="s">
        <v>19</v>
      </c>
      <c r="N1034" s="135" t="s">
        <v>44</v>
      </c>
      <c r="P1034" s="136">
        <f>O1034*H1034</f>
        <v>0</v>
      </c>
      <c r="Q1034" s="136">
        <v>2.5999999999999998E-4</v>
      </c>
      <c r="R1034" s="136">
        <f>Q1034*H1034</f>
        <v>3.7952199999999998E-2</v>
      </c>
      <c r="S1034" s="136">
        <v>0</v>
      </c>
      <c r="T1034" s="137">
        <f>S1034*H1034</f>
        <v>0</v>
      </c>
      <c r="AR1034" s="138" t="s">
        <v>245</v>
      </c>
      <c r="AT1034" s="138" t="s">
        <v>155</v>
      </c>
      <c r="AU1034" s="138" t="s">
        <v>85</v>
      </c>
      <c r="AY1034" s="17" t="s">
        <v>153</v>
      </c>
      <c r="BE1034" s="139">
        <f>IF(N1034="základní",J1034,0)</f>
        <v>0</v>
      </c>
      <c r="BF1034" s="139">
        <f>IF(N1034="snížená",J1034,0)</f>
        <v>0</v>
      </c>
      <c r="BG1034" s="139">
        <f>IF(N1034="zákl. přenesená",J1034,0)</f>
        <v>0</v>
      </c>
      <c r="BH1034" s="139">
        <f>IF(N1034="sníž. přenesená",J1034,0)</f>
        <v>0</v>
      </c>
      <c r="BI1034" s="139">
        <f>IF(N1034="nulová",J1034,0)</f>
        <v>0</v>
      </c>
      <c r="BJ1034" s="17" t="s">
        <v>85</v>
      </c>
      <c r="BK1034" s="139">
        <f>ROUND(I1034*H1034,2)</f>
        <v>0</v>
      </c>
      <c r="BL1034" s="17" t="s">
        <v>245</v>
      </c>
      <c r="BM1034" s="138" t="s">
        <v>1903</v>
      </c>
    </row>
    <row r="1035" spans="2:65" s="1" customFormat="1" hidden="1">
      <c r="B1035" s="32"/>
      <c r="D1035" s="140" t="s">
        <v>162</v>
      </c>
      <c r="F1035" s="141" t="s">
        <v>1904</v>
      </c>
      <c r="I1035" s="142"/>
      <c r="L1035" s="32"/>
      <c r="M1035" s="176"/>
      <c r="N1035" s="177"/>
      <c r="O1035" s="177"/>
      <c r="P1035" s="177"/>
      <c r="Q1035" s="177"/>
      <c r="R1035" s="177"/>
      <c r="S1035" s="177"/>
      <c r="T1035" s="178"/>
      <c r="AT1035" s="17" t="s">
        <v>162</v>
      </c>
      <c r="AU1035" s="17" t="s">
        <v>85</v>
      </c>
    </row>
    <row r="1036" spans="2:65" s="1" customFormat="1" ht="6.95" customHeight="1">
      <c r="B1036" s="41"/>
      <c r="C1036" s="42"/>
      <c r="D1036" s="42"/>
      <c r="E1036" s="42"/>
      <c r="F1036" s="42"/>
      <c r="G1036" s="42"/>
      <c r="H1036" s="42"/>
      <c r="I1036" s="42"/>
      <c r="J1036" s="42"/>
      <c r="K1036" s="42"/>
      <c r="L1036" s="32"/>
    </row>
  </sheetData>
  <sheetProtection algorithmName="SHA-512" hashValue="+46CWULbNqVKg+IUSGCKpGx63CBzJAQOcrlEYoKNX3kaMS2S6KGK2jR74dln44Zp2dEBPQAAZhqadGQ05FBozA==" saltValue="26Fgck3GzpnZkuidUC/7Zc6LsbOBCRhMo2h4J8boRTFuIEbbbTy/+cgTU+UhA8RuXHNlOz1ghDdpQqPmoY4dqw==" spinCount="100000" sheet="1" objects="1" scenarios="1" formatColumns="0" formatRows="0" autoFilter="0"/>
  <autoFilter ref="C102:K1035">
    <filterColumn colId="1">
      <filters blank="1">
        <filter val="D"/>
        <filter val="K"/>
        <filter val="M"/>
        <filter val="P"/>
        <filter val="VV"/>
      </filters>
    </filterColumn>
  </autoFilter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hyperlinks>
    <hyperlink ref="F107" r:id="rId1"/>
    <hyperlink ref="F112" r:id="rId2"/>
    <hyperlink ref="F114" r:id="rId3"/>
    <hyperlink ref="F117" r:id="rId4"/>
    <hyperlink ref="F119" r:id="rId5"/>
    <hyperlink ref="F122" r:id="rId6"/>
    <hyperlink ref="F127" r:id="rId7"/>
    <hyperlink ref="F130" r:id="rId8"/>
    <hyperlink ref="F140" r:id="rId9"/>
    <hyperlink ref="F142" r:id="rId10"/>
    <hyperlink ref="F144" r:id="rId11"/>
    <hyperlink ref="F146" r:id="rId12"/>
    <hyperlink ref="F148" r:id="rId13"/>
    <hyperlink ref="F150" r:id="rId14"/>
    <hyperlink ref="F152" r:id="rId15"/>
    <hyperlink ref="F154" r:id="rId16"/>
    <hyperlink ref="F156" r:id="rId17"/>
    <hyperlink ref="F160" r:id="rId18"/>
    <hyperlink ref="F163" r:id="rId19"/>
    <hyperlink ref="F174" r:id="rId20"/>
    <hyperlink ref="F182" r:id="rId21"/>
    <hyperlink ref="F185" r:id="rId22"/>
    <hyperlink ref="F188" r:id="rId23"/>
    <hyperlink ref="F191" r:id="rId24"/>
    <hyperlink ref="F193" r:id="rId25"/>
    <hyperlink ref="F199" r:id="rId26"/>
    <hyperlink ref="F201" r:id="rId27"/>
    <hyperlink ref="F206" r:id="rId28"/>
    <hyperlink ref="F215" r:id="rId29"/>
    <hyperlink ref="F217" r:id="rId30"/>
    <hyperlink ref="F219" r:id="rId31"/>
    <hyperlink ref="F221" r:id="rId32"/>
    <hyperlink ref="F248" r:id="rId33"/>
    <hyperlink ref="F250" r:id="rId34"/>
    <hyperlink ref="F252" r:id="rId35"/>
    <hyperlink ref="F257" r:id="rId36"/>
    <hyperlink ref="F260" r:id="rId37"/>
    <hyperlink ref="F262" r:id="rId38"/>
    <hyperlink ref="F264" r:id="rId39"/>
    <hyperlink ref="F270" r:id="rId40"/>
    <hyperlink ref="F307" r:id="rId41"/>
    <hyperlink ref="F309" r:id="rId42"/>
    <hyperlink ref="F311" r:id="rId43"/>
    <hyperlink ref="F313" r:id="rId44"/>
    <hyperlink ref="F318" r:id="rId45"/>
    <hyperlink ref="F361" r:id="rId46"/>
    <hyperlink ref="F388" r:id="rId47"/>
    <hyperlink ref="F390" r:id="rId48"/>
    <hyperlink ref="F399" r:id="rId49"/>
    <hyperlink ref="F401" r:id="rId50"/>
    <hyperlink ref="F406" r:id="rId51"/>
    <hyperlink ref="F408" r:id="rId52"/>
    <hyperlink ref="F410" r:id="rId53"/>
    <hyperlink ref="F412" r:id="rId54"/>
    <hyperlink ref="F414" r:id="rId55"/>
    <hyperlink ref="F417" r:id="rId56"/>
    <hyperlink ref="F419" r:id="rId57"/>
    <hyperlink ref="F422" r:id="rId58"/>
    <hyperlink ref="F426" r:id="rId59"/>
    <hyperlink ref="F431" r:id="rId60"/>
    <hyperlink ref="F434" r:id="rId61"/>
    <hyperlink ref="F437" r:id="rId62"/>
    <hyperlink ref="F439" r:id="rId63"/>
    <hyperlink ref="F442" r:id="rId64"/>
    <hyperlink ref="F445" r:id="rId65"/>
    <hyperlink ref="F447" r:id="rId66"/>
    <hyperlink ref="F449" r:id="rId67"/>
    <hyperlink ref="F452" r:id="rId68"/>
    <hyperlink ref="F455" r:id="rId69"/>
    <hyperlink ref="F457" r:id="rId70"/>
    <hyperlink ref="F464" r:id="rId71"/>
    <hyperlink ref="F467" r:id="rId72"/>
    <hyperlink ref="F470" r:id="rId73"/>
    <hyperlink ref="F472" r:id="rId74"/>
    <hyperlink ref="F475" r:id="rId75"/>
    <hyperlink ref="F478" r:id="rId76"/>
    <hyperlink ref="F481" r:id="rId77"/>
    <hyperlink ref="F484" r:id="rId78"/>
    <hyperlink ref="F487" r:id="rId79"/>
    <hyperlink ref="F490" r:id="rId80"/>
    <hyperlink ref="F492" r:id="rId81"/>
    <hyperlink ref="F494" r:id="rId82"/>
    <hyperlink ref="F497" r:id="rId83"/>
    <hyperlink ref="F499" r:id="rId84"/>
    <hyperlink ref="F501" r:id="rId85"/>
    <hyperlink ref="F503" r:id="rId86"/>
    <hyperlink ref="F510" r:id="rId87"/>
    <hyperlink ref="F512" r:id="rId88"/>
    <hyperlink ref="F525" r:id="rId89"/>
    <hyperlink ref="F527" r:id="rId90"/>
    <hyperlink ref="F530" r:id="rId91"/>
    <hyperlink ref="F532" r:id="rId92"/>
    <hyperlink ref="F534" r:id="rId93"/>
    <hyperlink ref="F536" r:id="rId94"/>
    <hyperlink ref="F538" r:id="rId95"/>
    <hyperlink ref="F541" r:id="rId96"/>
    <hyperlink ref="F545" r:id="rId97"/>
    <hyperlink ref="F548" r:id="rId98"/>
    <hyperlink ref="F553" r:id="rId99"/>
    <hyperlink ref="F556" r:id="rId100"/>
    <hyperlink ref="F563" r:id="rId101"/>
    <hyperlink ref="F568" r:id="rId102"/>
    <hyperlink ref="F575" r:id="rId103"/>
    <hyperlink ref="F580" r:id="rId104"/>
    <hyperlink ref="F585" r:id="rId105"/>
    <hyperlink ref="F588" r:id="rId106"/>
    <hyperlink ref="F594" r:id="rId107"/>
    <hyperlink ref="F598" r:id="rId108"/>
    <hyperlink ref="F601" r:id="rId109"/>
    <hyperlink ref="F612" r:id="rId110"/>
    <hyperlink ref="F623" r:id="rId111"/>
    <hyperlink ref="F626" r:id="rId112"/>
    <hyperlink ref="F635" r:id="rId113"/>
    <hyperlink ref="F644" r:id="rId114"/>
    <hyperlink ref="F649" r:id="rId115"/>
    <hyperlink ref="F654" r:id="rId116"/>
    <hyperlink ref="F658" r:id="rId117"/>
    <hyperlink ref="F663" r:id="rId118"/>
    <hyperlink ref="F666" r:id="rId119"/>
    <hyperlink ref="F668" r:id="rId120"/>
    <hyperlink ref="F671" r:id="rId121"/>
    <hyperlink ref="F674" r:id="rId122"/>
    <hyperlink ref="F677" r:id="rId123"/>
    <hyperlink ref="F682" r:id="rId124"/>
    <hyperlink ref="F685" r:id="rId125"/>
    <hyperlink ref="F688" r:id="rId126"/>
    <hyperlink ref="F693" r:id="rId127"/>
    <hyperlink ref="F695" r:id="rId128"/>
    <hyperlink ref="F698" r:id="rId129"/>
    <hyperlink ref="F705" r:id="rId130"/>
    <hyperlink ref="F709" r:id="rId131"/>
    <hyperlink ref="F714" r:id="rId132"/>
    <hyperlink ref="F720" r:id="rId133"/>
    <hyperlink ref="F723" r:id="rId134"/>
    <hyperlink ref="F726" r:id="rId135"/>
    <hyperlink ref="F728" r:id="rId136"/>
    <hyperlink ref="F731" r:id="rId137"/>
    <hyperlink ref="F734" r:id="rId138"/>
    <hyperlink ref="F736" r:id="rId139"/>
    <hyperlink ref="F739" r:id="rId140"/>
    <hyperlink ref="F741" r:id="rId141"/>
    <hyperlink ref="F743" r:id="rId142"/>
    <hyperlink ref="F745" r:id="rId143"/>
    <hyperlink ref="F747" r:id="rId144"/>
    <hyperlink ref="F749" r:id="rId145"/>
    <hyperlink ref="F751" r:id="rId146"/>
    <hyperlink ref="F754" r:id="rId147"/>
    <hyperlink ref="F756" r:id="rId148"/>
    <hyperlink ref="F758" r:id="rId149"/>
    <hyperlink ref="F761" r:id="rId150"/>
    <hyperlink ref="F764" r:id="rId151"/>
    <hyperlink ref="F766" r:id="rId152"/>
    <hyperlink ref="F768" r:id="rId153"/>
    <hyperlink ref="F770" r:id="rId154"/>
    <hyperlink ref="F772" r:id="rId155"/>
    <hyperlink ref="F774" r:id="rId156"/>
    <hyperlink ref="F776" r:id="rId157"/>
    <hyperlink ref="F778" r:id="rId158"/>
    <hyperlink ref="F781" r:id="rId159"/>
    <hyperlink ref="F784" r:id="rId160"/>
    <hyperlink ref="F787" r:id="rId161"/>
    <hyperlink ref="F790" r:id="rId162"/>
    <hyperlink ref="F793" r:id="rId163"/>
    <hyperlink ref="F797" r:id="rId164"/>
    <hyperlink ref="F799" r:id="rId165"/>
    <hyperlink ref="F805" r:id="rId166"/>
    <hyperlink ref="F807" r:id="rId167"/>
    <hyperlink ref="F809" r:id="rId168"/>
    <hyperlink ref="F812" r:id="rId169"/>
    <hyperlink ref="F815" r:id="rId170"/>
    <hyperlink ref="F818" r:id="rId171"/>
    <hyperlink ref="F821" r:id="rId172"/>
    <hyperlink ref="F827" r:id="rId173"/>
    <hyperlink ref="F830" r:id="rId174"/>
    <hyperlink ref="F833" r:id="rId175"/>
    <hyperlink ref="F837" r:id="rId176"/>
    <hyperlink ref="F840" r:id="rId177"/>
    <hyperlink ref="F848" r:id="rId178"/>
    <hyperlink ref="F850" r:id="rId179"/>
    <hyperlink ref="F852" r:id="rId180"/>
    <hyperlink ref="F854" r:id="rId181"/>
    <hyperlink ref="F858" r:id="rId182"/>
    <hyperlink ref="F865" r:id="rId183"/>
    <hyperlink ref="F870" r:id="rId184"/>
    <hyperlink ref="F875" r:id="rId185"/>
    <hyperlink ref="F877" r:id="rId186"/>
    <hyperlink ref="F880" r:id="rId187"/>
    <hyperlink ref="F884" r:id="rId188"/>
    <hyperlink ref="F887" r:id="rId189"/>
    <hyperlink ref="F895" r:id="rId190"/>
    <hyperlink ref="F897" r:id="rId191"/>
    <hyperlink ref="F900" r:id="rId192"/>
    <hyperlink ref="F902" r:id="rId193"/>
    <hyperlink ref="F904" r:id="rId194"/>
    <hyperlink ref="F906" r:id="rId195"/>
    <hyperlink ref="F910" r:id="rId196"/>
    <hyperlink ref="F912" r:id="rId197"/>
    <hyperlink ref="F923" r:id="rId198"/>
    <hyperlink ref="F925" r:id="rId199"/>
    <hyperlink ref="F928" r:id="rId200"/>
    <hyperlink ref="F931" r:id="rId201"/>
    <hyperlink ref="F935" r:id="rId202"/>
    <hyperlink ref="F938" r:id="rId203"/>
    <hyperlink ref="F940" r:id="rId204"/>
    <hyperlink ref="F942" r:id="rId205"/>
    <hyperlink ref="F944" r:id="rId206"/>
    <hyperlink ref="F955" r:id="rId207"/>
    <hyperlink ref="F958" r:id="rId208"/>
    <hyperlink ref="F960" r:id="rId209"/>
    <hyperlink ref="F962" r:id="rId210"/>
    <hyperlink ref="F964" r:id="rId211"/>
    <hyperlink ref="F966" r:id="rId212"/>
    <hyperlink ref="F969" r:id="rId213"/>
    <hyperlink ref="F986" r:id="rId214"/>
    <hyperlink ref="F988" r:id="rId215"/>
    <hyperlink ref="F991" r:id="rId216"/>
    <hyperlink ref="F994" r:id="rId217"/>
    <hyperlink ref="F996" r:id="rId218"/>
    <hyperlink ref="F998" r:id="rId219"/>
    <hyperlink ref="F1000" r:id="rId220"/>
    <hyperlink ref="F1002" r:id="rId221"/>
    <hyperlink ref="F1004" r:id="rId222"/>
    <hyperlink ref="F1006" r:id="rId223"/>
    <hyperlink ref="F1008" r:id="rId224"/>
    <hyperlink ref="F1011" r:id="rId225"/>
    <hyperlink ref="F1013" r:id="rId226"/>
    <hyperlink ref="F1015" r:id="rId227"/>
    <hyperlink ref="F1017" r:id="rId228"/>
    <hyperlink ref="F1019" r:id="rId229"/>
    <hyperlink ref="F1023" r:id="rId230"/>
    <hyperlink ref="F1025" r:id="rId231"/>
    <hyperlink ref="F1027" r:id="rId232"/>
    <hyperlink ref="F1029" r:id="rId233"/>
    <hyperlink ref="F1031" r:id="rId234"/>
    <hyperlink ref="F1033" r:id="rId235"/>
    <hyperlink ref="F1035" r:id="rId236"/>
  </hyperlinks>
  <pageMargins left="0.39374999999999999" right="0.39374999999999999" top="0.39374999999999999" bottom="0.39374999999999999" header="0" footer="0"/>
  <pageSetup paperSize="9" scale="79" fitToHeight="100" orientation="landscape" blackAndWhite="1" r:id="rId237"/>
  <headerFooter>
    <oddFooter>&amp;CStrana &amp;P z &amp;N</oddFooter>
  </headerFooter>
  <drawing r:id="rId23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B2:BM154"/>
  <sheetViews>
    <sheetView showGridLines="0" topLeftCell="A69" workbookViewId="0"/>
  </sheetViews>
  <sheetFormatPr defaultRowHeight="11.2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107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4.45" customHeight="1">
      <c r="B7" s="20"/>
      <c r="E7" s="300" t="str">
        <f>'Rekapitulace stavby'!K6</f>
        <v>Stavební úpravy bytového domu ul. Partyzánská č. p. 302 v Pudlově</v>
      </c>
      <c r="F7" s="301"/>
      <c r="G7" s="301"/>
      <c r="H7" s="301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5.6" customHeight="1">
      <c r="B9" s="32"/>
      <c r="E9" s="290" t="s">
        <v>1905</v>
      </c>
      <c r="F9" s="299"/>
      <c r="G9" s="299"/>
      <c r="H9" s="29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26. 11. 2022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73"/>
      <c r="G18" s="273"/>
      <c r="H18" s="273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4.45" customHeight="1">
      <c r="B27" s="86"/>
      <c r="E27" s="277" t="s">
        <v>19</v>
      </c>
      <c r="F27" s="277"/>
      <c r="G27" s="277"/>
      <c r="H27" s="27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ROUND(J83,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ROUND((SUM(BE83:BE153)),  2)</f>
        <v>0</v>
      </c>
      <c r="I33" s="89">
        <v>0.21</v>
      </c>
      <c r="J33" s="88">
        <f>ROUND(((SUM(BE83:BE153))*I33),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ROUND((SUM(BF83:BF153)),  2)</f>
        <v>0</v>
      </c>
      <c r="I34" s="89">
        <v>0.15</v>
      </c>
      <c r="J34" s="88">
        <f>ROUND(((SUM(BF83:BF153))*I34),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ROUND((SUM(BG83:BG153)),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ROUND((SUM(BH83:BH153)),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ROUND((SUM(BI83:BI153)),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4.45" customHeight="1">
      <c r="B48" s="32"/>
      <c r="E48" s="300" t="str">
        <f>E7</f>
        <v>Stavební úpravy bytového domu ul. Partyzánská č. p. 302 v Pudlově</v>
      </c>
      <c r="F48" s="301"/>
      <c r="G48" s="301"/>
      <c r="H48" s="301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5.6" customHeight="1">
      <c r="B50" s="32"/>
      <c r="E50" s="290" t="str">
        <f>E9</f>
        <v>E.2.01.2 - Zpevněná parkovací plocha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Partyzánská 302</v>
      </c>
      <c r="I52" s="27" t="s">
        <v>23</v>
      </c>
      <c r="J52" s="49" t="str">
        <f>IF(J12="","",J12)</f>
        <v>26. 11. 2022</v>
      </c>
      <c r="L52" s="32"/>
    </row>
    <row r="53" spans="2:47" s="1" customFormat="1" ht="6.95" customHeight="1">
      <c r="B53" s="32"/>
      <c r="L53" s="32"/>
    </row>
    <row r="54" spans="2:47" s="1" customFormat="1" ht="15.6" customHeight="1">
      <c r="B54" s="32"/>
      <c r="C54" s="27" t="s">
        <v>25</v>
      </c>
      <c r="F54" s="25" t="str">
        <f>E15</f>
        <v>Město Bohumín</v>
      </c>
      <c r="I54" s="27" t="s">
        <v>31</v>
      </c>
      <c r="J54" s="30" t="str">
        <f>E21</f>
        <v>BENUTA PRO s.r.o.</v>
      </c>
      <c r="L54" s="32"/>
    </row>
    <row r="55" spans="2:47" s="1" customFormat="1" ht="15.6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T. Pacola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111</v>
      </c>
      <c r="D57" s="90"/>
      <c r="E57" s="90"/>
      <c r="F57" s="90"/>
      <c r="G57" s="90"/>
      <c r="H57" s="90"/>
      <c r="I57" s="90"/>
      <c r="J57" s="97" t="s">
        <v>112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J83</f>
        <v>0</v>
      </c>
      <c r="L59" s="32"/>
      <c r="AU59" s="17" t="s">
        <v>113</v>
      </c>
    </row>
    <row r="60" spans="2:47" s="8" customFormat="1" ht="24.95" customHeight="1">
      <c r="B60" s="99"/>
      <c r="D60" s="100" t="s">
        <v>114</v>
      </c>
      <c r="E60" s="101"/>
      <c r="F60" s="101"/>
      <c r="G60" s="101"/>
      <c r="H60" s="101"/>
      <c r="I60" s="101"/>
      <c r="J60" s="102">
        <f>J84</f>
        <v>0</v>
      </c>
      <c r="L60" s="99"/>
    </row>
    <row r="61" spans="2:47" s="9" customFormat="1" ht="19.899999999999999" customHeight="1">
      <c r="B61" s="103"/>
      <c r="D61" s="104" t="s">
        <v>115</v>
      </c>
      <c r="E61" s="105"/>
      <c r="F61" s="105"/>
      <c r="G61" s="105"/>
      <c r="H61" s="105"/>
      <c r="I61" s="105"/>
      <c r="J61" s="106">
        <f>J85</f>
        <v>0</v>
      </c>
      <c r="L61" s="103"/>
    </row>
    <row r="62" spans="2:47" s="9" customFormat="1" ht="19.899999999999999" customHeight="1">
      <c r="B62" s="103"/>
      <c r="D62" s="104" t="s">
        <v>118</v>
      </c>
      <c r="E62" s="105"/>
      <c r="F62" s="105"/>
      <c r="G62" s="105"/>
      <c r="H62" s="105"/>
      <c r="I62" s="105"/>
      <c r="J62" s="106">
        <f>J122</f>
        <v>0</v>
      </c>
      <c r="L62" s="103"/>
    </row>
    <row r="63" spans="2:47" s="9" customFormat="1" ht="19.899999999999999" customHeight="1">
      <c r="B63" s="103"/>
      <c r="D63" s="104" t="s">
        <v>120</v>
      </c>
      <c r="E63" s="105"/>
      <c r="F63" s="105"/>
      <c r="G63" s="105"/>
      <c r="H63" s="105"/>
      <c r="I63" s="105"/>
      <c r="J63" s="106">
        <f>J139</f>
        <v>0</v>
      </c>
      <c r="L63" s="103"/>
    </row>
    <row r="64" spans="2:47" s="1" customFormat="1" ht="21.75" customHeight="1">
      <c r="B64" s="32"/>
      <c r="L64" s="32"/>
    </row>
    <row r="65" spans="2:12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2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2"/>
    </row>
    <row r="70" spans="2:12" s="1" customFormat="1" ht="24.95" customHeight="1">
      <c r="B70" s="32"/>
      <c r="C70" s="21" t="s">
        <v>138</v>
      </c>
      <c r="L70" s="32"/>
    </row>
    <row r="71" spans="2:12" s="1" customFormat="1" ht="6.95" customHeight="1">
      <c r="B71" s="32"/>
      <c r="L71" s="32"/>
    </row>
    <row r="72" spans="2:12" s="1" customFormat="1" ht="12" customHeight="1">
      <c r="B72" s="32"/>
      <c r="C72" s="27" t="s">
        <v>16</v>
      </c>
      <c r="L72" s="32"/>
    </row>
    <row r="73" spans="2:12" s="1" customFormat="1" ht="14.45" customHeight="1">
      <c r="B73" s="32"/>
      <c r="E73" s="300" t="str">
        <f>E7</f>
        <v>Stavební úpravy bytového domu ul. Partyzánská č. p. 302 v Pudlově</v>
      </c>
      <c r="F73" s="301"/>
      <c r="G73" s="301"/>
      <c r="H73" s="301"/>
      <c r="L73" s="32"/>
    </row>
    <row r="74" spans="2:12" s="1" customFormat="1" ht="12" customHeight="1">
      <c r="B74" s="32"/>
      <c r="C74" s="27" t="s">
        <v>108</v>
      </c>
      <c r="L74" s="32"/>
    </row>
    <row r="75" spans="2:12" s="1" customFormat="1" ht="15.6" customHeight="1">
      <c r="B75" s="32"/>
      <c r="E75" s="290" t="str">
        <f>E9</f>
        <v>E.2.01.2 - Zpevněná parkovací plocha</v>
      </c>
      <c r="F75" s="299"/>
      <c r="G75" s="299"/>
      <c r="H75" s="299"/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7" t="s">
        <v>21</v>
      </c>
      <c r="F77" s="25" t="str">
        <f>F12</f>
        <v>Partyzánská 302</v>
      </c>
      <c r="I77" s="27" t="s">
        <v>23</v>
      </c>
      <c r="J77" s="49" t="str">
        <f>IF(J12="","",J12)</f>
        <v>26. 11. 2022</v>
      </c>
      <c r="L77" s="32"/>
    </row>
    <row r="78" spans="2:12" s="1" customFormat="1" ht="6.95" customHeight="1">
      <c r="B78" s="32"/>
      <c r="L78" s="32"/>
    </row>
    <row r="79" spans="2:12" s="1" customFormat="1" ht="15.6" customHeight="1">
      <c r="B79" s="32"/>
      <c r="C79" s="27" t="s">
        <v>25</v>
      </c>
      <c r="F79" s="25" t="str">
        <f>E15</f>
        <v>Město Bohumín</v>
      </c>
      <c r="I79" s="27" t="s">
        <v>31</v>
      </c>
      <c r="J79" s="30" t="str">
        <f>E21</f>
        <v>BENUTA PRO s.r.o.</v>
      </c>
      <c r="L79" s="32"/>
    </row>
    <row r="80" spans="2:12" s="1" customFormat="1" ht="15.6" customHeight="1">
      <c r="B80" s="32"/>
      <c r="C80" s="27" t="s">
        <v>29</v>
      </c>
      <c r="F80" s="25" t="str">
        <f>IF(E18="","",E18)</f>
        <v>Vyplň údaj</v>
      </c>
      <c r="I80" s="27" t="s">
        <v>34</v>
      </c>
      <c r="J80" s="30" t="str">
        <f>E24</f>
        <v>Ing. T. Pacola</v>
      </c>
      <c r="L80" s="32"/>
    </row>
    <row r="81" spans="2:65" s="1" customFormat="1" ht="10.35" customHeight="1">
      <c r="B81" s="32"/>
      <c r="L81" s="32"/>
    </row>
    <row r="82" spans="2:65" s="10" customFormat="1" ht="29.25" customHeight="1">
      <c r="B82" s="107"/>
      <c r="C82" s="108" t="s">
        <v>139</v>
      </c>
      <c r="D82" s="109" t="s">
        <v>57</v>
      </c>
      <c r="E82" s="109" t="s">
        <v>53</v>
      </c>
      <c r="F82" s="109" t="s">
        <v>54</v>
      </c>
      <c r="G82" s="109" t="s">
        <v>140</v>
      </c>
      <c r="H82" s="109" t="s">
        <v>141</v>
      </c>
      <c r="I82" s="109" t="s">
        <v>142</v>
      </c>
      <c r="J82" s="109" t="s">
        <v>112</v>
      </c>
      <c r="K82" s="110" t="s">
        <v>143</v>
      </c>
      <c r="L82" s="107"/>
      <c r="M82" s="56" t="s">
        <v>19</v>
      </c>
      <c r="N82" s="57" t="s">
        <v>42</v>
      </c>
      <c r="O82" s="57" t="s">
        <v>144</v>
      </c>
      <c r="P82" s="57" t="s">
        <v>145</v>
      </c>
      <c r="Q82" s="57" t="s">
        <v>146</v>
      </c>
      <c r="R82" s="57" t="s">
        <v>147</v>
      </c>
      <c r="S82" s="57" t="s">
        <v>148</v>
      </c>
      <c r="T82" s="58" t="s">
        <v>149</v>
      </c>
    </row>
    <row r="83" spans="2:65" s="1" customFormat="1" ht="22.9" customHeight="1">
      <c r="B83" s="32"/>
      <c r="C83" s="61" t="s">
        <v>150</v>
      </c>
      <c r="J83" s="111">
        <f>BK83</f>
        <v>0</v>
      </c>
      <c r="L83" s="32"/>
      <c r="M83" s="59"/>
      <c r="N83" s="50"/>
      <c r="O83" s="50"/>
      <c r="P83" s="112">
        <f>P84</f>
        <v>0</v>
      </c>
      <c r="Q83" s="50"/>
      <c r="R83" s="112">
        <f>R84</f>
        <v>88.453768199999999</v>
      </c>
      <c r="S83" s="50"/>
      <c r="T83" s="113">
        <f>T84</f>
        <v>4.0350000000000001</v>
      </c>
      <c r="AT83" s="17" t="s">
        <v>71</v>
      </c>
      <c r="AU83" s="17" t="s">
        <v>113</v>
      </c>
      <c r="BK83" s="114">
        <f>BK84</f>
        <v>0</v>
      </c>
    </row>
    <row r="84" spans="2:65" s="11" customFormat="1" ht="25.9" customHeight="1">
      <c r="B84" s="115"/>
      <c r="D84" s="116" t="s">
        <v>71</v>
      </c>
      <c r="E84" s="117" t="s">
        <v>151</v>
      </c>
      <c r="F84" s="117" t="s">
        <v>152</v>
      </c>
      <c r="I84" s="118"/>
      <c r="J84" s="119">
        <f>BK84</f>
        <v>0</v>
      </c>
      <c r="L84" s="115"/>
      <c r="M84" s="120"/>
      <c r="P84" s="121">
        <f>P85+P122+P139</f>
        <v>0</v>
      </c>
      <c r="R84" s="121">
        <f>R85+R122+R139</f>
        <v>88.453768199999999</v>
      </c>
      <c r="T84" s="122">
        <f>T85+T122+T139</f>
        <v>4.0350000000000001</v>
      </c>
      <c r="AR84" s="116" t="s">
        <v>80</v>
      </c>
      <c r="AT84" s="123" t="s">
        <v>71</v>
      </c>
      <c r="AU84" s="123" t="s">
        <v>72</v>
      </c>
      <c r="AY84" s="116" t="s">
        <v>153</v>
      </c>
      <c r="BK84" s="124">
        <f>BK85+BK122+BK139</f>
        <v>0</v>
      </c>
    </row>
    <row r="85" spans="2:65" s="11" customFormat="1" ht="22.9" customHeight="1">
      <c r="B85" s="115"/>
      <c r="D85" s="116" t="s">
        <v>71</v>
      </c>
      <c r="E85" s="125" t="s">
        <v>80</v>
      </c>
      <c r="F85" s="125" t="s">
        <v>154</v>
      </c>
      <c r="I85" s="118"/>
      <c r="J85" s="126">
        <f>BK85</f>
        <v>0</v>
      </c>
      <c r="L85" s="115"/>
      <c r="M85" s="120"/>
      <c r="P85" s="121">
        <f>SUM(P86:P121)</f>
        <v>0</v>
      </c>
      <c r="R85" s="121">
        <f>SUM(R86:R121)</f>
        <v>11.399600000000001</v>
      </c>
      <c r="T85" s="122">
        <f>SUM(T86:T121)</f>
        <v>4.0350000000000001</v>
      </c>
      <c r="AR85" s="116" t="s">
        <v>80</v>
      </c>
      <c r="AT85" s="123" t="s">
        <v>71</v>
      </c>
      <c r="AU85" s="123" t="s">
        <v>80</v>
      </c>
      <c r="AY85" s="116" t="s">
        <v>153</v>
      </c>
      <c r="BK85" s="124">
        <f>SUM(BK86:BK121)</f>
        <v>0</v>
      </c>
    </row>
    <row r="86" spans="2:65" s="1" customFormat="1" ht="22.15" customHeight="1">
      <c r="B86" s="32"/>
      <c r="C86" s="127" t="s">
        <v>80</v>
      </c>
      <c r="D86" s="127" t="s">
        <v>155</v>
      </c>
      <c r="E86" s="128" t="s">
        <v>1906</v>
      </c>
      <c r="F86" s="129" t="s">
        <v>1907</v>
      </c>
      <c r="G86" s="130" t="s">
        <v>202</v>
      </c>
      <c r="H86" s="131">
        <v>388</v>
      </c>
      <c r="I86" s="132"/>
      <c r="J86" s="133">
        <f>ROUND(I86*H86,2)</f>
        <v>0</v>
      </c>
      <c r="K86" s="129" t="s">
        <v>159</v>
      </c>
      <c r="L86" s="32"/>
      <c r="M86" s="134" t="s">
        <v>19</v>
      </c>
      <c r="N86" s="135" t="s">
        <v>43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160</v>
      </c>
      <c r="AT86" s="138" t="s">
        <v>155</v>
      </c>
      <c r="AU86" s="138" t="s">
        <v>85</v>
      </c>
      <c r="AY86" s="17" t="s">
        <v>153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80</v>
      </c>
      <c r="BK86" s="139">
        <f>ROUND(I86*H86,2)</f>
        <v>0</v>
      </c>
      <c r="BL86" s="17" t="s">
        <v>160</v>
      </c>
      <c r="BM86" s="138" t="s">
        <v>1908</v>
      </c>
    </row>
    <row r="87" spans="2:65" s="1" customFormat="1" hidden="1">
      <c r="B87" s="32"/>
      <c r="D87" s="140" t="s">
        <v>162</v>
      </c>
      <c r="F87" s="141" t="s">
        <v>1909</v>
      </c>
      <c r="I87" s="142"/>
      <c r="L87" s="32"/>
      <c r="M87" s="143"/>
      <c r="T87" s="53"/>
      <c r="AT87" s="17" t="s">
        <v>162</v>
      </c>
      <c r="AU87" s="17" t="s">
        <v>85</v>
      </c>
    </row>
    <row r="88" spans="2:65" s="1" customFormat="1" ht="19.899999999999999" customHeight="1">
      <c r="B88" s="32"/>
      <c r="C88" s="127" t="s">
        <v>85</v>
      </c>
      <c r="D88" s="127" t="s">
        <v>155</v>
      </c>
      <c r="E88" s="128" t="s">
        <v>1910</v>
      </c>
      <c r="F88" s="129" t="s">
        <v>1911</v>
      </c>
      <c r="G88" s="130" t="s">
        <v>224</v>
      </c>
      <c r="H88" s="131">
        <v>1</v>
      </c>
      <c r="I88" s="132"/>
      <c r="J88" s="133">
        <f>ROUND(I88*H88,2)</f>
        <v>0</v>
      </c>
      <c r="K88" s="129" t="s">
        <v>159</v>
      </c>
      <c r="L88" s="32"/>
      <c r="M88" s="134" t="s">
        <v>19</v>
      </c>
      <c r="N88" s="135" t="s">
        <v>43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160</v>
      </c>
      <c r="AT88" s="138" t="s">
        <v>155</v>
      </c>
      <c r="AU88" s="138" t="s">
        <v>85</v>
      </c>
      <c r="AY88" s="17" t="s">
        <v>153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80</v>
      </c>
      <c r="BK88" s="139">
        <f>ROUND(I88*H88,2)</f>
        <v>0</v>
      </c>
      <c r="BL88" s="17" t="s">
        <v>160</v>
      </c>
      <c r="BM88" s="138" t="s">
        <v>1912</v>
      </c>
    </row>
    <row r="89" spans="2:65" s="1" customFormat="1" hidden="1">
      <c r="B89" s="32"/>
      <c r="D89" s="140" t="s">
        <v>162</v>
      </c>
      <c r="F89" s="141" t="s">
        <v>1913</v>
      </c>
      <c r="I89" s="142"/>
      <c r="L89" s="32"/>
      <c r="M89" s="143"/>
      <c r="T89" s="53"/>
      <c r="AT89" s="17" t="s">
        <v>162</v>
      </c>
      <c r="AU89" s="17" t="s">
        <v>85</v>
      </c>
    </row>
    <row r="90" spans="2:65" s="1" customFormat="1" ht="22.15" customHeight="1">
      <c r="B90" s="32"/>
      <c r="C90" s="127" t="s">
        <v>170</v>
      </c>
      <c r="D90" s="127" t="s">
        <v>155</v>
      </c>
      <c r="E90" s="128" t="s">
        <v>1914</v>
      </c>
      <c r="F90" s="129" t="s">
        <v>1915</v>
      </c>
      <c r="G90" s="130" t="s">
        <v>224</v>
      </c>
      <c r="H90" s="131">
        <v>2</v>
      </c>
      <c r="I90" s="132"/>
      <c r="J90" s="133">
        <f>ROUND(I90*H90,2)</f>
        <v>0</v>
      </c>
      <c r="K90" s="129" t="s">
        <v>159</v>
      </c>
      <c r="L90" s="32"/>
      <c r="M90" s="134" t="s">
        <v>19</v>
      </c>
      <c r="N90" s="135" t="s">
        <v>43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160</v>
      </c>
      <c r="AT90" s="138" t="s">
        <v>155</v>
      </c>
      <c r="AU90" s="138" t="s">
        <v>85</v>
      </c>
      <c r="AY90" s="17" t="s">
        <v>153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160</v>
      </c>
      <c r="BM90" s="138" t="s">
        <v>1916</v>
      </c>
    </row>
    <row r="91" spans="2:65" s="1" customFormat="1" hidden="1">
      <c r="B91" s="32"/>
      <c r="D91" s="140" t="s">
        <v>162</v>
      </c>
      <c r="F91" s="141" t="s">
        <v>1917</v>
      </c>
      <c r="I91" s="142"/>
      <c r="L91" s="32"/>
      <c r="M91" s="143"/>
      <c r="T91" s="53"/>
      <c r="AT91" s="17" t="s">
        <v>162</v>
      </c>
      <c r="AU91" s="17" t="s">
        <v>85</v>
      </c>
    </row>
    <row r="92" spans="2:65" s="1" customFormat="1" ht="19.899999999999999" customHeight="1">
      <c r="B92" s="32"/>
      <c r="C92" s="127" t="s">
        <v>160</v>
      </c>
      <c r="D92" s="127" t="s">
        <v>155</v>
      </c>
      <c r="E92" s="128" t="s">
        <v>1918</v>
      </c>
      <c r="F92" s="129" t="s">
        <v>1919</v>
      </c>
      <c r="G92" s="130" t="s">
        <v>224</v>
      </c>
      <c r="H92" s="131">
        <v>3</v>
      </c>
      <c r="I92" s="132"/>
      <c r="J92" s="133">
        <f>ROUND(I92*H92,2)</f>
        <v>0</v>
      </c>
      <c r="K92" s="129" t="s">
        <v>159</v>
      </c>
      <c r="L92" s="32"/>
      <c r="M92" s="134" t="s">
        <v>19</v>
      </c>
      <c r="N92" s="135" t="s">
        <v>43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160</v>
      </c>
      <c r="AT92" s="138" t="s">
        <v>155</v>
      </c>
      <c r="AU92" s="138" t="s">
        <v>85</v>
      </c>
      <c r="AY92" s="17" t="s">
        <v>153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80</v>
      </c>
      <c r="BK92" s="139">
        <f>ROUND(I92*H92,2)</f>
        <v>0</v>
      </c>
      <c r="BL92" s="17" t="s">
        <v>160</v>
      </c>
      <c r="BM92" s="138" t="s">
        <v>1920</v>
      </c>
    </row>
    <row r="93" spans="2:65" s="1" customFormat="1" hidden="1">
      <c r="B93" s="32"/>
      <c r="D93" s="140" t="s">
        <v>162</v>
      </c>
      <c r="F93" s="141" t="s">
        <v>1921</v>
      </c>
      <c r="I93" s="142"/>
      <c r="L93" s="32"/>
      <c r="M93" s="143"/>
      <c r="T93" s="53"/>
      <c r="AT93" s="17" t="s">
        <v>162</v>
      </c>
      <c r="AU93" s="17" t="s">
        <v>85</v>
      </c>
    </row>
    <row r="94" spans="2:65" s="1" customFormat="1" ht="30" customHeight="1">
      <c r="B94" s="32"/>
      <c r="C94" s="127" t="s">
        <v>181</v>
      </c>
      <c r="D94" s="127" t="s">
        <v>155</v>
      </c>
      <c r="E94" s="128" t="s">
        <v>1922</v>
      </c>
      <c r="F94" s="129" t="s">
        <v>1923</v>
      </c>
      <c r="G94" s="130" t="s">
        <v>202</v>
      </c>
      <c r="H94" s="131">
        <v>7.5</v>
      </c>
      <c r="I94" s="132"/>
      <c r="J94" s="133">
        <f>ROUND(I94*H94,2)</f>
        <v>0</v>
      </c>
      <c r="K94" s="129" t="s">
        <v>159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0.44</v>
      </c>
      <c r="T94" s="137">
        <f>S94*H94</f>
        <v>3.3</v>
      </c>
      <c r="AR94" s="138" t="s">
        <v>160</v>
      </c>
      <c r="AT94" s="138" t="s">
        <v>155</v>
      </c>
      <c r="AU94" s="138" t="s">
        <v>85</v>
      </c>
      <c r="AY94" s="17" t="s">
        <v>153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80</v>
      </c>
      <c r="BK94" s="139">
        <f>ROUND(I94*H94,2)</f>
        <v>0</v>
      </c>
      <c r="BL94" s="17" t="s">
        <v>160</v>
      </c>
      <c r="BM94" s="138" t="s">
        <v>1924</v>
      </c>
    </row>
    <row r="95" spans="2:65" s="1" customFormat="1" hidden="1">
      <c r="B95" s="32"/>
      <c r="D95" s="140" t="s">
        <v>162</v>
      </c>
      <c r="F95" s="141" t="s">
        <v>1925</v>
      </c>
      <c r="I95" s="142"/>
      <c r="L95" s="32"/>
      <c r="M95" s="143"/>
      <c r="T95" s="53"/>
      <c r="AT95" s="17" t="s">
        <v>162</v>
      </c>
      <c r="AU95" s="17" t="s">
        <v>85</v>
      </c>
    </row>
    <row r="96" spans="2:65" s="12" customFormat="1">
      <c r="B96" s="144"/>
      <c r="D96" s="145" t="s">
        <v>164</v>
      </c>
      <c r="E96" s="146" t="s">
        <v>19</v>
      </c>
      <c r="F96" s="147" t="s">
        <v>1926</v>
      </c>
      <c r="H96" s="148">
        <v>7.5</v>
      </c>
      <c r="I96" s="149"/>
      <c r="L96" s="144"/>
      <c r="M96" s="150"/>
      <c r="T96" s="151"/>
      <c r="AT96" s="146" t="s">
        <v>164</v>
      </c>
      <c r="AU96" s="146" t="s">
        <v>85</v>
      </c>
      <c r="AV96" s="12" t="s">
        <v>85</v>
      </c>
      <c r="AW96" s="12" t="s">
        <v>33</v>
      </c>
      <c r="AX96" s="12" t="s">
        <v>80</v>
      </c>
      <c r="AY96" s="146" t="s">
        <v>153</v>
      </c>
    </row>
    <row r="97" spans="2:65" s="1" customFormat="1" ht="30" customHeight="1">
      <c r="B97" s="32"/>
      <c r="C97" s="127" t="s">
        <v>186</v>
      </c>
      <c r="D97" s="127" t="s">
        <v>155</v>
      </c>
      <c r="E97" s="128" t="s">
        <v>1927</v>
      </c>
      <c r="F97" s="129" t="s">
        <v>1928</v>
      </c>
      <c r="G97" s="130" t="s">
        <v>202</v>
      </c>
      <c r="H97" s="131">
        <v>7.5</v>
      </c>
      <c r="I97" s="132"/>
      <c r="J97" s="133">
        <f>ROUND(I97*H97,2)</f>
        <v>0</v>
      </c>
      <c r="K97" s="129" t="s">
        <v>159</v>
      </c>
      <c r="L97" s="32"/>
      <c r="M97" s="134" t="s">
        <v>19</v>
      </c>
      <c r="N97" s="135" t="s">
        <v>43</v>
      </c>
      <c r="P97" s="136">
        <f>O97*H97</f>
        <v>0</v>
      </c>
      <c r="Q97" s="136">
        <v>0</v>
      </c>
      <c r="R97" s="136">
        <f>Q97*H97</f>
        <v>0</v>
      </c>
      <c r="S97" s="136">
        <v>9.8000000000000004E-2</v>
      </c>
      <c r="T97" s="137">
        <f>S97*H97</f>
        <v>0.73499999999999999</v>
      </c>
      <c r="AR97" s="138" t="s">
        <v>160</v>
      </c>
      <c r="AT97" s="138" t="s">
        <v>155</v>
      </c>
      <c r="AU97" s="138" t="s">
        <v>85</v>
      </c>
      <c r="AY97" s="17" t="s">
        <v>153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80</v>
      </c>
      <c r="BK97" s="139">
        <f>ROUND(I97*H97,2)</f>
        <v>0</v>
      </c>
      <c r="BL97" s="17" t="s">
        <v>160</v>
      </c>
      <c r="BM97" s="138" t="s">
        <v>1929</v>
      </c>
    </row>
    <row r="98" spans="2:65" s="1" customFormat="1" hidden="1">
      <c r="B98" s="32"/>
      <c r="D98" s="140" t="s">
        <v>162</v>
      </c>
      <c r="F98" s="141" t="s">
        <v>1930</v>
      </c>
      <c r="I98" s="142"/>
      <c r="L98" s="32"/>
      <c r="M98" s="143"/>
      <c r="T98" s="53"/>
      <c r="AT98" s="17" t="s">
        <v>162</v>
      </c>
      <c r="AU98" s="17" t="s">
        <v>85</v>
      </c>
    </row>
    <row r="99" spans="2:65" s="1" customFormat="1" ht="19.899999999999999" customHeight="1">
      <c r="B99" s="32"/>
      <c r="C99" s="127" t="s">
        <v>191</v>
      </c>
      <c r="D99" s="127" t="s">
        <v>155</v>
      </c>
      <c r="E99" s="128" t="s">
        <v>1931</v>
      </c>
      <c r="F99" s="129" t="s">
        <v>1932</v>
      </c>
      <c r="G99" s="130" t="s">
        <v>158</v>
      </c>
      <c r="H99" s="131">
        <v>189.58500000000001</v>
      </c>
      <c r="I99" s="132"/>
      <c r="J99" s="133">
        <f>ROUND(I99*H99,2)</f>
        <v>0</v>
      </c>
      <c r="K99" s="129" t="s">
        <v>159</v>
      </c>
      <c r="L99" s="32"/>
      <c r="M99" s="134" t="s">
        <v>19</v>
      </c>
      <c r="N99" s="135" t="s">
        <v>43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160</v>
      </c>
      <c r="AT99" s="138" t="s">
        <v>155</v>
      </c>
      <c r="AU99" s="138" t="s">
        <v>85</v>
      </c>
      <c r="AY99" s="17" t="s">
        <v>153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80</v>
      </c>
      <c r="BK99" s="139">
        <f>ROUND(I99*H99,2)</f>
        <v>0</v>
      </c>
      <c r="BL99" s="17" t="s">
        <v>160</v>
      </c>
      <c r="BM99" s="138" t="s">
        <v>1933</v>
      </c>
    </row>
    <row r="100" spans="2:65" s="1" customFormat="1" hidden="1">
      <c r="B100" s="32"/>
      <c r="D100" s="140" t="s">
        <v>162</v>
      </c>
      <c r="F100" s="141" t="s">
        <v>1934</v>
      </c>
      <c r="I100" s="142"/>
      <c r="L100" s="32"/>
      <c r="M100" s="143"/>
      <c r="T100" s="53"/>
      <c r="AT100" s="17" t="s">
        <v>162</v>
      </c>
      <c r="AU100" s="17" t="s">
        <v>85</v>
      </c>
    </row>
    <row r="101" spans="2:65" s="12" customFormat="1">
      <c r="B101" s="144"/>
      <c r="D101" s="145" t="s">
        <v>164</v>
      </c>
      <c r="E101" s="146" t="s">
        <v>19</v>
      </c>
      <c r="F101" s="147" t="s">
        <v>1935</v>
      </c>
      <c r="H101" s="148">
        <v>189.58500000000001</v>
      </c>
      <c r="I101" s="149"/>
      <c r="L101" s="144"/>
      <c r="M101" s="150"/>
      <c r="T101" s="151"/>
      <c r="AT101" s="146" t="s">
        <v>164</v>
      </c>
      <c r="AU101" s="146" t="s">
        <v>85</v>
      </c>
      <c r="AV101" s="12" t="s">
        <v>85</v>
      </c>
      <c r="AW101" s="12" t="s">
        <v>33</v>
      </c>
      <c r="AX101" s="12" t="s">
        <v>80</v>
      </c>
      <c r="AY101" s="146" t="s">
        <v>153</v>
      </c>
    </row>
    <row r="102" spans="2:65" s="1" customFormat="1" ht="30" customHeight="1">
      <c r="B102" s="32"/>
      <c r="C102" s="127" t="s">
        <v>199</v>
      </c>
      <c r="D102" s="127" t="s">
        <v>155</v>
      </c>
      <c r="E102" s="128" t="s">
        <v>171</v>
      </c>
      <c r="F102" s="129" t="s">
        <v>172</v>
      </c>
      <c r="G102" s="130" t="s">
        <v>158</v>
      </c>
      <c r="H102" s="131">
        <v>189</v>
      </c>
      <c r="I102" s="132"/>
      <c r="J102" s="133">
        <f>ROUND(I102*H102,2)</f>
        <v>0</v>
      </c>
      <c r="K102" s="129" t="s">
        <v>159</v>
      </c>
      <c r="L102" s="32"/>
      <c r="M102" s="134" t="s">
        <v>19</v>
      </c>
      <c r="N102" s="135" t="s">
        <v>43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160</v>
      </c>
      <c r="AT102" s="138" t="s">
        <v>155</v>
      </c>
      <c r="AU102" s="138" t="s">
        <v>85</v>
      </c>
      <c r="AY102" s="17" t="s">
        <v>153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80</v>
      </c>
      <c r="BK102" s="139">
        <f>ROUND(I102*H102,2)</f>
        <v>0</v>
      </c>
      <c r="BL102" s="17" t="s">
        <v>160</v>
      </c>
      <c r="BM102" s="138" t="s">
        <v>1936</v>
      </c>
    </row>
    <row r="103" spans="2:65" s="1" customFormat="1" hidden="1">
      <c r="B103" s="32"/>
      <c r="D103" s="140" t="s">
        <v>162</v>
      </c>
      <c r="F103" s="141" t="s">
        <v>174</v>
      </c>
      <c r="I103" s="142"/>
      <c r="L103" s="32"/>
      <c r="M103" s="143"/>
      <c r="T103" s="53"/>
      <c r="AT103" s="17" t="s">
        <v>162</v>
      </c>
      <c r="AU103" s="17" t="s">
        <v>85</v>
      </c>
    </row>
    <row r="104" spans="2:65" s="1" customFormat="1" ht="22.15" customHeight="1">
      <c r="B104" s="32"/>
      <c r="C104" s="127" t="s">
        <v>206</v>
      </c>
      <c r="D104" s="127" t="s">
        <v>155</v>
      </c>
      <c r="E104" s="128" t="s">
        <v>175</v>
      </c>
      <c r="F104" s="129" t="s">
        <v>176</v>
      </c>
      <c r="G104" s="130" t="s">
        <v>177</v>
      </c>
      <c r="H104" s="131">
        <v>360.21199999999999</v>
      </c>
      <c r="I104" s="132"/>
      <c r="J104" s="133">
        <f>ROUND(I104*H104,2)</f>
        <v>0</v>
      </c>
      <c r="K104" s="129" t="s">
        <v>159</v>
      </c>
      <c r="L104" s="32"/>
      <c r="M104" s="134" t="s">
        <v>19</v>
      </c>
      <c r="N104" s="135" t="s">
        <v>43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160</v>
      </c>
      <c r="AT104" s="138" t="s">
        <v>155</v>
      </c>
      <c r="AU104" s="138" t="s">
        <v>85</v>
      </c>
      <c r="AY104" s="17" t="s">
        <v>153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80</v>
      </c>
      <c r="BK104" s="139">
        <f>ROUND(I104*H104,2)</f>
        <v>0</v>
      </c>
      <c r="BL104" s="17" t="s">
        <v>160</v>
      </c>
      <c r="BM104" s="138" t="s">
        <v>1937</v>
      </c>
    </row>
    <row r="105" spans="2:65" s="1" customFormat="1" hidden="1">
      <c r="B105" s="32"/>
      <c r="D105" s="140" t="s">
        <v>162</v>
      </c>
      <c r="F105" s="141" t="s">
        <v>179</v>
      </c>
      <c r="I105" s="142"/>
      <c r="L105" s="32"/>
      <c r="M105" s="143"/>
      <c r="T105" s="53"/>
      <c r="AT105" s="17" t="s">
        <v>162</v>
      </c>
      <c r="AU105" s="17" t="s">
        <v>85</v>
      </c>
    </row>
    <row r="106" spans="2:65" s="12" customFormat="1">
      <c r="B106" s="144"/>
      <c r="D106" s="145" t="s">
        <v>164</v>
      </c>
      <c r="F106" s="147" t="s">
        <v>1938</v>
      </c>
      <c r="H106" s="148">
        <v>360.21199999999999</v>
      </c>
      <c r="I106" s="149"/>
      <c r="L106" s="144"/>
      <c r="M106" s="150"/>
      <c r="T106" s="151"/>
      <c r="AT106" s="146" t="s">
        <v>164</v>
      </c>
      <c r="AU106" s="146" t="s">
        <v>85</v>
      </c>
      <c r="AV106" s="12" t="s">
        <v>85</v>
      </c>
      <c r="AW106" s="12" t="s">
        <v>4</v>
      </c>
      <c r="AX106" s="12" t="s">
        <v>80</v>
      </c>
      <c r="AY106" s="146" t="s">
        <v>153</v>
      </c>
    </row>
    <row r="107" spans="2:65" s="1" customFormat="1" ht="19.899999999999999" customHeight="1">
      <c r="B107" s="32"/>
      <c r="C107" s="127" t="s">
        <v>215</v>
      </c>
      <c r="D107" s="127" t="s">
        <v>155</v>
      </c>
      <c r="E107" s="128" t="s">
        <v>182</v>
      </c>
      <c r="F107" s="129" t="s">
        <v>183</v>
      </c>
      <c r="G107" s="130" t="s">
        <v>158</v>
      </c>
      <c r="H107" s="131">
        <v>189.58500000000001</v>
      </c>
      <c r="I107" s="132"/>
      <c r="J107" s="133">
        <f>ROUND(I107*H107,2)</f>
        <v>0</v>
      </c>
      <c r="K107" s="129" t="s">
        <v>159</v>
      </c>
      <c r="L107" s="32"/>
      <c r="M107" s="134" t="s">
        <v>19</v>
      </c>
      <c r="N107" s="135" t="s">
        <v>43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160</v>
      </c>
      <c r="AT107" s="138" t="s">
        <v>155</v>
      </c>
      <c r="AU107" s="138" t="s">
        <v>85</v>
      </c>
      <c r="AY107" s="17" t="s">
        <v>153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7" t="s">
        <v>80</v>
      </c>
      <c r="BK107" s="139">
        <f>ROUND(I107*H107,2)</f>
        <v>0</v>
      </c>
      <c r="BL107" s="17" t="s">
        <v>160</v>
      </c>
      <c r="BM107" s="138" t="s">
        <v>1939</v>
      </c>
    </row>
    <row r="108" spans="2:65" s="1" customFormat="1" hidden="1">
      <c r="B108" s="32"/>
      <c r="D108" s="140" t="s">
        <v>162</v>
      </c>
      <c r="F108" s="141" t="s">
        <v>185</v>
      </c>
      <c r="I108" s="142"/>
      <c r="L108" s="32"/>
      <c r="M108" s="143"/>
      <c r="T108" s="53"/>
      <c r="AT108" s="17" t="s">
        <v>162</v>
      </c>
      <c r="AU108" s="17" t="s">
        <v>85</v>
      </c>
    </row>
    <row r="109" spans="2:65" s="1" customFormat="1" ht="30" customHeight="1">
      <c r="B109" s="32"/>
      <c r="C109" s="127" t="s">
        <v>221</v>
      </c>
      <c r="D109" s="127" t="s">
        <v>155</v>
      </c>
      <c r="E109" s="128" t="s">
        <v>1940</v>
      </c>
      <c r="F109" s="129" t="s">
        <v>1941</v>
      </c>
      <c r="G109" s="130" t="s">
        <v>202</v>
      </c>
      <c r="H109" s="131">
        <v>720.3</v>
      </c>
      <c r="I109" s="132"/>
      <c r="J109" s="133">
        <f>ROUND(I109*H109,2)</f>
        <v>0</v>
      </c>
      <c r="K109" s="129" t="s">
        <v>159</v>
      </c>
      <c r="L109" s="32"/>
      <c r="M109" s="134" t="s">
        <v>19</v>
      </c>
      <c r="N109" s="135" t="s">
        <v>43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160</v>
      </c>
      <c r="AT109" s="138" t="s">
        <v>155</v>
      </c>
      <c r="AU109" s="138" t="s">
        <v>85</v>
      </c>
      <c r="AY109" s="17" t="s">
        <v>153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80</v>
      </c>
      <c r="BK109" s="139">
        <f>ROUND(I109*H109,2)</f>
        <v>0</v>
      </c>
      <c r="BL109" s="17" t="s">
        <v>160</v>
      </c>
      <c r="BM109" s="138" t="s">
        <v>1942</v>
      </c>
    </row>
    <row r="110" spans="2:65" s="1" customFormat="1" hidden="1">
      <c r="B110" s="32"/>
      <c r="D110" s="140" t="s">
        <v>162</v>
      </c>
      <c r="F110" s="141" t="s">
        <v>1943</v>
      </c>
      <c r="I110" s="142"/>
      <c r="L110" s="32"/>
      <c r="M110" s="143"/>
      <c r="T110" s="53"/>
      <c r="AT110" s="17" t="s">
        <v>162</v>
      </c>
      <c r="AU110" s="17" t="s">
        <v>85</v>
      </c>
    </row>
    <row r="111" spans="2:65" s="12" customFormat="1">
      <c r="B111" s="144"/>
      <c r="D111" s="145" t="s">
        <v>164</v>
      </c>
      <c r="E111" s="146" t="s">
        <v>19</v>
      </c>
      <c r="F111" s="147" t="s">
        <v>1944</v>
      </c>
      <c r="H111" s="148">
        <v>720.3</v>
      </c>
      <c r="I111" s="149"/>
      <c r="L111" s="144"/>
      <c r="M111" s="150"/>
      <c r="T111" s="151"/>
      <c r="AT111" s="146" t="s">
        <v>164</v>
      </c>
      <c r="AU111" s="146" t="s">
        <v>85</v>
      </c>
      <c r="AV111" s="12" t="s">
        <v>85</v>
      </c>
      <c r="AW111" s="12" t="s">
        <v>33</v>
      </c>
      <c r="AX111" s="12" t="s">
        <v>80</v>
      </c>
      <c r="AY111" s="146" t="s">
        <v>153</v>
      </c>
    </row>
    <row r="112" spans="2:65" s="1" customFormat="1" ht="22.15" customHeight="1">
      <c r="B112" s="32"/>
      <c r="C112" s="127" t="s">
        <v>225</v>
      </c>
      <c r="D112" s="127" t="s">
        <v>155</v>
      </c>
      <c r="E112" s="128" t="s">
        <v>1945</v>
      </c>
      <c r="F112" s="129" t="s">
        <v>1946</v>
      </c>
      <c r="G112" s="130" t="s">
        <v>202</v>
      </c>
      <c r="H112" s="131">
        <v>720.3</v>
      </c>
      <c r="I112" s="132"/>
      <c r="J112" s="133">
        <f>ROUND(I112*H112,2)</f>
        <v>0</v>
      </c>
      <c r="K112" s="129" t="s">
        <v>159</v>
      </c>
      <c r="L112" s="32"/>
      <c r="M112" s="134" t="s">
        <v>19</v>
      </c>
      <c r="N112" s="135" t="s">
        <v>43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160</v>
      </c>
      <c r="AT112" s="138" t="s">
        <v>155</v>
      </c>
      <c r="AU112" s="138" t="s">
        <v>85</v>
      </c>
      <c r="AY112" s="17" t="s">
        <v>153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80</v>
      </c>
      <c r="BK112" s="139">
        <f>ROUND(I112*H112,2)</f>
        <v>0</v>
      </c>
      <c r="BL112" s="17" t="s">
        <v>160</v>
      </c>
      <c r="BM112" s="138" t="s">
        <v>1947</v>
      </c>
    </row>
    <row r="113" spans="2:65" s="1" customFormat="1" hidden="1">
      <c r="B113" s="32"/>
      <c r="D113" s="140" t="s">
        <v>162</v>
      </c>
      <c r="F113" s="141" t="s">
        <v>1948</v>
      </c>
      <c r="I113" s="142"/>
      <c r="L113" s="32"/>
      <c r="M113" s="143"/>
      <c r="T113" s="53"/>
      <c r="AT113" s="17" t="s">
        <v>162</v>
      </c>
      <c r="AU113" s="17" t="s">
        <v>85</v>
      </c>
    </row>
    <row r="114" spans="2:65" s="1" customFormat="1" ht="22.15" customHeight="1">
      <c r="B114" s="32"/>
      <c r="C114" s="127" t="s">
        <v>231</v>
      </c>
      <c r="D114" s="127" t="s">
        <v>155</v>
      </c>
      <c r="E114" s="128" t="s">
        <v>1949</v>
      </c>
      <c r="F114" s="129" t="s">
        <v>1950</v>
      </c>
      <c r="G114" s="130" t="s">
        <v>202</v>
      </c>
      <c r="H114" s="131">
        <v>720.3</v>
      </c>
      <c r="I114" s="132"/>
      <c r="J114" s="133">
        <f>ROUND(I114*H114,2)</f>
        <v>0</v>
      </c>
      <c r="K114" s="129" t="s">
        <v>159</v>
      </c>
      <c r="L114" s="32"/>
      <c r="M114" s="134" t="s">
        <v>19</v>
      </c>
      <c r="N114" s="135" t="s">
        <v>43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160</v>
      </c>
      <c r="AT114" s="138" t="s">
        <v>155</v>
      </c>
      <c r="AU114" s="138" t="s">
        <v>85</v>
      </c>
      <c r="AY114" s="17" t="s">
        <v>153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80</v>
      </c>
      <c r="BK114" s="139">
        <f>ROUND(I114*H114,2)</f>
        <v>0</v>
      </c>
      <c r="BL114" s="17" t="s">
        <v>160</v>
      </c>
      <c r="BM114" s="138" t="s">
        <v>1951</v>
      </c>
    </row>
    <row r="115" spans="2:65" s="1" customFormat="1" hidden="1">
      <c r="B115" s="32"/>
      <c r="D115" s="140" t="s">
        <v>162</v>
      </c>
      <c r="F115" s="141" t="s">
        <v>1952</v>
      </c>
      <c r="I115" s="142"/>
      <c r="L115" s="32"/>
      <c r="M115" s="143"/>
      <c r="T115" s="53"/>
      <c r="AT115" s="17" t="s">
        <v>162</v>
      </c>
      <c r="AU115" s="17" t="s">
        <v>85</v>
      </c>
    </row>
    <row r="116" spans="2:65" s="1" customFormat="1" ht="14.45" customHeight="1">
      <c r="B116" s="32"/>
      <c r="C116" s="165" t="s">
        <v>236</v>
      </c>
      <c r="D116" s="165" t="s">
        <v>267</v>
      </c>
      <c r="E116" s="166" t="s">
        <v>1953</v>
      </c>
      <c r="F116" s="167" t="s">
        <v>1954</v>
      </c>
      <c r="G116" s="168" t="s">
        <v>874</v>
      </c>
      <c r="H116" s="169">
        <v>38.6</v>
      </c>
      <c r="I116" s="170"/>
      <c r="J116" s="171">
        <f>ROUND(I116*H116,2)</f>
        <v>0</v>
      </c>
      <c r="K116" s="167" t="s">
        <v>159</v>
      </c>
      <c r="L116" s="172"/>
      <c r="M116" s="173" t="s">
        <v>19</v>
      </c>
      <c r="N116" s="174" t="s">
        <v>43</v>
      </c>
      <c r="P116" s="136">
        <f>O116*H116</f>
        <v>0</v>
      </c>
      <c r="Q116" s="136">
        <v>1E-3</v>
      </c>
      <c r="R116" s="136">
        <f>Q116*H116</f>
        <v>3.8600000000000002E-2</v>
      </c>
      <c r="S116" s="136">
        <v>0</v>
      </c>
      <c r="T116" s="137">
        <f>S116*H116</f>
        <v>0</v>
      </c>
      <c r="AR116" s="138" t="s">
        <v>199</v>
      </c>
      <c r="AT116" s="138" t="s">
        <v>267</v>
      </c>
      <c r="AU116" s="138" t="s">
        <v>85</v>
      </c>
      <c r="AY116" s="17" t="s">
        <v>153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80</v>
      </c>
      <c r="BK116" s="139">
        <f>ROUND(I116*H116,2)</f>
        <v>0</v>
      </c>
      <c r="BL116" s="17" t="s">
        <v>160</v>
      </c>
      <c r="BM116" s="138" t="s">
        <v>1955</v>
      </c>
    </row>
    <row r="117" spans="2:65" s="1" customFormat="1" ht="19.899999999999999" customHeight="1">
      <c r="B117" s="32"/>
      <c r="C117" s="127" t="s">
        <v>8</v>
      </c>
      <c r="D117" s="127" t="s">
        <v>155</v>
      </c>
      <c r="E117" s="128" t="s">
        <v>1956</v>
      </c>
      <c r="F117" s="129" t="s">
        <v>1957</v>
      </c>
      <c r="G117" s="130" t="s">
        <v>202</v>
      </c>
      <c r="H117" s="131">
        <v>720.3</v>
      </c>
      <c r="I117" s="132"/>
      <c r="J117" s="133">
        <f>ROUND(I117*H117,2)</f>
        <v>0</v>
      </c>
      <c r="K117" s="129" t="s">
        <v>159</v>
      </c>
      <c r="L117" s="32"/>
      <c r="M117" s="134" t="s">
        <v>19</v>
      </c>
      <c r="N117" s="135" t="s">
        <v>43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160</v>
      </c>
      <c r="AT117" s="138" t="s">
        <v>155</v>
      </c>
      <c r="AU117" s="138" t="s">
        <v>85</v>
      </c>
      <c r="AY117" s="17" t="s">
        <v>153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80</v>
      </c>
      <c r="BK117" s="139">
        <f>ROUND(I117*H117,2)</f>
        <v>0</v>
      </c>
      <c r="BL117" s="17" t="s">
        <v>160</v>
      </c>
      <c r="BM117" s="138" t="s">
        <v>1958</v>
      </c>
    </row>
    <row r="118" spans="2:65" s="1" customFormat="1" hidden="1">
      <c r="B118" s="32"/>
      <c r="D118" s="140" t="s">
        <v>162</v>
      </c>
      <c r="F118" s="141" t="s">
        <v>1959</v>
      </c>
      <c r="I118" s="142"/>
      <c r="L118" s="32"/>
      <c r="M118" s="143"/>
      <c r="T118" s="53"/>
      <c r="AT118" s="17" t="s">
        <v>162</v>
      </c>
      <c r="AU118" s="17" t="s">
        <v>85</v>
      </c>
    </row>
    <row r="119" spans="2:65" s="1" customFormat="1" ht="14.45" customHeight="1">
      <c r="B119" s="32"/>
      <c r="C119" s="165" t="s">
        <v>245</v>
      </c>
      <c r="D119" s="165" t="s">
        <v>267</v>
      </c>
      <c r="E119" s="166" t="s">
        <v>1960</v>
      </c>
      <c r="F119" s="167" t="s">
        <v>1961</v>
      </c>
      <c r="G119" s="168" t="s">
        <v>158</v>
      </c>
      <c r="H119" s="169">
        <v>54.1</v>
      </c>
      <c r="I119" s="170"/>
      <c r="J119" s="171">
        <f>ROUND(I119*H119,2)</f>
        <v>0</v>
      </c>
      <c r="K119" s="167" t="s">
        <v>159</v>
      </c>
      <c r="L119" s="172"/>
      <c r="M119" s="173" t="s">
        <v>19</v>
      </c>
      <c r="N119" s="174" t="s">
        <v>43</v>
      </c>
      <c r="P119" s="136">
        <f>O119*H119</f>
        <v>0</v>
      </c>
      <c r="Q119" s="136">
        <v>0.21</v>
      </c>
      <c r="R119" s="136">
        <f>Q119*H119</f>
        <v>11.361000000000001</v>
      </c>
      <c r="S119" s="136">
        <v>0</v>
      </c>
      <c r="T119" s="137">
        <f>S119*H119</f>
        <v>0</v>
      </c>
      <c r="AR119" s="138" t="s">
        <v>199</v>
      </c>
      <c r="AT119" s="138" t="s">
        <v>267</v>
      </c>
      <c r="AU119" s="138" t="s">
        <v>85</v>
      </c>
      <c r="AY119" s="17" t="s">
        <v>153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7" t="s">
        <v>80</v>
      </c>
      <c r="BK119" s="139">
        <f>ROUND(I119*H119,2)</f>
        <v>0</v>
      </c>
      <c r="BL119" s="17" t="s">
        <v>160</v>
      </c>
      <c r="BM119" s="138" t="s">
        <v>1962</v>
      </c>
    </row>
    <row r="120" spans="2:65" s="1" customFormat="1" ht="14.45" customHeight="1">
      <c r="B120" s="32"/>
      <c r="C120" s="127" t="s">
        <v>250</v>
      </c>
      <c r="D120" s="127" t="s">
        <v>155</v>
      </c>
      <c r="E120" s="128" t="s">
        <v>1963</v>
      </c>
      <c r="F120" s="129" t="s">
        <v>1964</v>
      </c>
      <c r="G120" s="130" t="s">
        <v>202</v>
      </c>
      <c r="H120" s="131">
        <v>720.3</v>
      </c>
      <c r="I120" s="132"/>
      <c r="J120" s="133">
        <f>ROUND(I120*H120,2)</f>
        <v>0</v>
      </c>
      <c r="K120" s="129" t="s">
        <v>159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160</v>
      </c>
      <c r="AT120" s="138" t="s">
        <v>155</v>
      </c>
      <c r="AU120" s="138" t="s">
        <v>85</v>
      </c>
      <c r="AY120" s="17" t="s">
        <v>153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160</v>
      </c>
      <c r="BM120" s="138" t="s">
        <v>1965</v>
      </c>
    </row>
    <row r="121" spans="2:65" s="1" customFormat="1" hidden="1">
      <c r="B121" s="32"/>
      <c r="D121" s="140" t="s">
        <v>162</v>
      </c>
      <c r="F121" s="141" t="s">
        <v>1966</v>
      </c>
      <c r="I121" s="142"/>
      <c r="L121" s="32"/>
      <c r="M121" s="143"/>
      <c r="T121" s="53"/>
      <c r="AT121" s="17" t="s">
        <v>162</v>
      </c>
      <c r="AU121" s="17" t="s">
        <v>85</v>
      </c>
    </row>
    <row r="122" spans="2:65" s="11" customFormat="1" ht="22.9" customHeight="1">
      <c r="B122" s="115"/>
      <c r="D122" s="116" t="s">
        <v>71</v>
      </c>
      <c r="E122" s="125" t="s">
        <v>181</v>
      </c>
      <c r="F122" s="125" t="s">
        <v>323</v>
      </c>
      <c r="I122" s="118"/>
      <c r="J122" s="126">
        <f>BK122</f>
        <v>0</v>
      </c>
      <c r="L122" s="115"/>
      <c r="M122" s="120"/>
      <c r="P122" s="121">
        <f>SUM(P123:P138)</f>
        <v>0</v>
      </c>
      <c r="R122" s="121">
        <f>SUM(R123:R138)</f>
        <v>45.607174999999998</v>
      </c>
      <c r="T122" s="122">
        <f>SUM(T123:T138)</f>
        <v>0</v>
      </c>
      <c r="AR122" s="116" t="s">
        <v>80</v>
      </c>
      <c r="AT122" s="123" t="s">
        <v>71</v>
      </c>
      <c r="AU122" s="123" t="s">
        <v>80</v>
      </c>
      <c r="AY122" s="116" t="s">
        <v>153</v>
      </c>
      <c r="BK122" s="124">
        <f>SUM(BK123:BK138)</f>
        <v>0</v>
      </c>
    </row>
    <row r="123" spans="2:65" s="1" customFormat="1" ht="22.15" customHeight="1">
      <c r="B123" s="32"/>
      <c r="C123" s="127" t="s">
        <v>255</v>
      </c>
      <c r="D123" s="127" t="s">
        <v>155</v>
      </c>
      <c r="E123" s="128" t="s">
        <v>1967</v>
      </c>
      <c r="F123" s="129" t="s">
        <v>1968</v>
      </c>
      <c r="G123" s="130" t="s">
        <v>202</v>
      </c>
      <c r="H123" s="131">
        <v>435.7</v>
      </c>
      <c r="I123" s="132"/>
      <c r="J123" s="133">
        <f>ROUND(I123*H123,2)</f>
        <v>0</v>
      </c>
      <c r="K123" s="129" t="s">
        <v>159</v>
      </c>
      <c r="L123" s="32"/>
      <c r="M123" s="134" t="s">
        <v>19</v>
      </c>
      <c r="N123" s="135" t="s">
        <v>43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160</v>
      </c>
      <c r="AT123" s="138" t="s">
        <v>155</v>
      </c>
      <c r="AU123" s="138" t="s">
        <v>85</v>
      </c>
      <c r="AY123" s="17" t="s">
        <v>153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80</v>
      </c>
      <c r="BK123" s="139">
        <f>ROUND(I123*H123,2)</f>
        <v>0</v>
      </c>
      <c r="BL123" s="17" t="s">
        <v>160</v>
      </c>
      <c r="BM123" s="138" t="s">
        <v>1969</v>
      </c>
    </row>
    <row r="124" spans="2:65" s="1" customFormat="1" hidden="1">
      <c r="B124" s="32"/>
      <c r="D124" s="140" t="s">
        <v>162</v>
      </c>
      <c r="F124" s="141" t="s">
        <v>1970</v>
      </c>
      <c r="I124" s="142"/>
      <c r="L124" s="32"/>
      <c r="M124" s="143"/>
      <c r="T124" s="53"/>
      <c r="AT124" s="17" t="s">
        <v>162</v>
      </c>
      <c r="AU124" s="17" t="s">
        <v>85</v>
      </c>
    </row>
    <row r="125" spans="2:65" s="12" customFormat="1">
      <c r="B125" s="144"/>
      <c r="D125" s="145" t="s">
        <v>164</v>
      </c>
      <c r="E125" s="146" t="s">
        <v>19</v>
      </c>
      <c r="F125" s="147" t="s">
        <v>1971</v>
      </c>
      <c r="H125" s="148">
        <v>435.7</v>
      </c>
      <c r="I125" s="149"/>
      <c r="L125" s="144"/>
      <c r="M125" s="150"/>
      <c r="T125" s="151"/>
      <c r="AT125" s="146" t="s">
        <v>164</v>
      </c>
      <c r="AU125" s="146" t="s">
        <v>85</v>
      </c>
      <c r="AV125" s="12" t="s">
        <v>85</v>
      </c>
      <c r="AW125" s="12" t="s">
        <v>33</v>
      </c>
      <c r="AX125" s="12" t="s">
        <v>80</v>
      </c>
      <c r="AY125" s="146" t="s">
        <v>153</v>
      </c>
    </row>
    <row r="126" spans="2:65" s="1" customFormat="1" ht="22.15" customHeight="1">
      <c r="B126" s="32"/>
      <c r="C126" s="127" t="s">
        <v>260</v>
      </c>
      <c r="D126" s="127" t="s">
        <v>155</v>
      </c>
      <c r="E126" s="128" t="s">
        <v>1972</v>
      </c>
      <c r="F126" s="129" t="s">
        <v>1973</v>
      </c>
      <c r="G126" s="130" t="s">
        <v>202</v>
      </c>
      <c r="H126" s="131">
        <v>435.7</v>
      </c>
      <c r="I126" s="132"/>
      <c r="J126" s="133">
        <f>ROUND(I126*H126,2)</f>
        <v>0</v>
      </c>
      <c r="K126" s="129" t="s">
        <v>159</v>
      </c>
      <c r="L126" s="32"/>
      <c r="M126" s="134" t="s">
        <v>19</v>
      </c>
      <c r="N126" s="135" t="s">
        <v>43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160</v>
      </c>
      <c r="AT126" s="138" t="s">
        <v>155</v>
      </c>
      <c r="AU126" s="138" t="s">
        <v>85</v>
      </c>
      <c r="AY126" s="17" t="s">
        <v>153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80</v>
      </c>
      <c r="BK126" s="139">
        <f>ROUND(I126*H126,2)</f>
        <v>0</v>
      </c>
      <c r="BL126" s="17" t="s">
        <v>160</v>
      </c>
      <c r="BM126" s="138" t="s">
        <v>1974</v>
      </c>
    </row>
    <row r="127" spans="2:65" s="1" customFormat="1" hidden="1">
      <c r="B127" s="32"/>
      <c r="D127" s="140" t="s">
        <v>162</v>
      </c>
      <c r="F127" s="141" t="s">
        <v>1975</v>
      </c>
      <c r="I127" s="142"/>
      <c r="L127" s="32"/>
      <c r="M127" s="143"/>
      <c r="T127" s="53"/>
      <c r="AT127" s="17" t="s">
        <v>162</v>
      </c>
      <c r="AU127" s="17" t="s">
        <v>85</v>
      </c>
    </row>
    <row r="128" spans="2:65" s="1" customFormat="1" ht="22.15" customHeight="1">
      <c r="B128" s="32"/>
      <c r="C128" s="127" t="s">
        <v>266</v>
      </c>
      <c r="D128" s="127" t="s">
        <v>155</v>
      </c>
      <c r="E128" s="128" t="s">
        <v>1976</v>
      </c>
      <c r="F128" s="129" t="s">
        <v>1977</v>
      </c>
      <c r="G128" s="130" t="s">
        <v>202</v>
      </c>
      <c r="H128" s="131">
        <v>435.7</v>
      </c>
      <c r="I128" s="132"/>
      <c r="J128" s="133">
        <f>ROUND(I128*H128,2)</f>
        <v>0</v>
      </c>
      <c r="K128" s="129" t="s">
        <v>159</v>
      </c>
      <c r="L128" s="32"/>
      <c r="M128" s="134" t="s">
        <v>19</v>
      </c>
      <c r="N128" s="135" t="s">
        <v>43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160</v>
      </c>
      <c r="AT128" s="138" t="s">
        <v>155</v>
      </c>
      <c r="AU128" s="138" t="s">
        <v>85</v>
      </c>
      <c r="AY128" s="17" t="s">
        <v>153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80</v>
      </c>
      <c r="BK128" s="139">
        <f>ROUND(I128*H128,2)</f>
        <v>0</v>
      </c>
      <c r="BL128" s="17" t="s">
        <v>160</v>
      </c>
      <c r="BM128" s="138" t="s">
        <v>1978</v>
      </c>
    </row>
    <row r="129" spans="2:65" s="1" customFormat="1" hidden="1">
      <c r="B129" s="32"/>
      <c r="D129" s="140" t="s">
        <v>162</v>
      </c>
      <c r="F129" s="141" t="s">
        <v>1979</v>
      </c>
      <c r="I129" s="142"/>
      <c r="L129" s="32"/>
      <c r="M129" s="143"/>
      <c r="T129" s="53"/>
      <c r="AT129" s="17" t="s">
        <v>162</v>
      </c>
      <c r="AU129" s="17" t="s">
        <v>85</v>
      </c>
    </row>
    <row r="130" spans="2:65" s="1" customFormat="1" ht="34.9" customHeight="1">
      <c r="B130" s="32"/>
      <c r="C130" s="127" t="s">
        <v>7</v>
      </c>
      <c r="D130" s="127" t="s">
        <v>155</v>
      </c>
      <c r="E130" s="128" t="s">
        <v>1980</v>
      </c>
      <c r="F130" s="129" t="s">
        <v>1981</v>
      </c>
      <c r="G130" s="130" t="s">
        <v>202</v>
      </c>
      <c r="H130" s="131">
        <v>9.1</v>
      </c>
      <c r="I130" s="132"/>
      <c r="J130" s="133">
        <f>ROUND(I130*H130,2)</f>
        <v>0</v>
      </c>
      <c r="K130" s="129" t="s">
        <v>159</v>
      </c>
      <c r="L130" s="32"/>
      <c r="M130" s="134" t="s">
        <v>19</v>
      </c>
      <c r="N130" s="135" t="s">
        <v>43</v>
      </c>
      <c r="P130" s="136">
        <f>O130*H130</f>
        <v>0</v>
      </c>
      <c r="Q130" s="136">
        <v>0.11162</v>
      </c>
      <c r="R130" s="136">
        <f>Q130*H130</f>
        <v>1.0157419999999999</v>
      </c>
      <c r="S130" s="136">
        <v>0</v>
      </c>
      <c r="T130" s="137">
        <f>S130*H130</f>
        <v>0</v>
      </c>
      <c r="AR130" s="138" t="s">
        <v>160</v>
      </c>
      <c r="AT130" s="138" t="s">
        <v>155</v>
      </c>
      <c r="AU130" s="138" t="s">
        <v>85</v>
      </c>
      <c r="AY130" s="17" t="s">
        <v>153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80</v>
      </c>
      <c r="BK130" s="139">
        <f>ROUND(I130*H130,2)</f>
        <v>0</v>
      </c>
      <c r="BL130" s="17" t="s">
        <v>160</v>
      </c>
      <c r="BM130" s="138" t="s">
        <v>1982</v>
      </c>
    </row>
    <row r="131" spans="2:65" s="1" customFormat="1" hidden="1">
      <c r="B131" s="32"/>
      <c r="D131" s="140" t="s">
        <v>162</v>
      </c>
      <c r="F131" s="141" t="s">
        <v>1983</v>
      </c>
      <c r="I131" s="142"/>
      <c r="L131" s="32"/>
      <c r="M131" s="143"/>
      <c r="T131" s="53"/>
      <c r="AT131" s="17" t="s">
        <v>162</v>
      </c>
      <c r="AU131" s="17" t="s">
        <v>85</v>
      </c>
    </row>
    <row r="132" spans="2:65" s="1" customFormat="1" ht="14.45" customHeight="1">
      <c r="B132" s="32"/>
      <c r="C132" s="165" t="s">
        <v>277</v>
      </c>
      <c r="D132" s="165" t="s">
        <v>267</v>
      </c>
      <c r="E132" s="166" t="s">
        <v>1984</v>
      </c>
      <c r="F132" s="167" t="s">
        <v>1985</v>
      </c>
      <c r="G132" s="168" t="s">
        <v>202</v>
      </c>
      <c r="H132" s="169">
        <v>9.282</v>
      </c>
      <c r="I132" s="170"/>
      <c r="J132" s="171">
        <f>ROUND(I132*H132,2)</f>
        <v>0</v>
      </c>
      <c r="K132" s="167" t="s">
        <v>159</v>
      </c>
      <c r="L132" s="172"/>
      <c r="M132" s="173" t="s">
        <v>19</v>
      </c>
      <c r="N132" s="174" t="s">
        <v>43</v>
      </c>
      <c r="P132" s="136">
        <f>O132*H132</f>
        <v>0</v>
      </c>
      <c r="Q132" s="136">
        <v>0.152</v>
      </c>
      <c r="R132" s="136">
        <f>Q132*H132</f>
        <v>1.4108639999999999</v>
      </c>
      <c r="S132" s="136">
        <v>0</v>
      </c>
      <c r="T132" s="137">
        <f>S132*H132</f>
        <v>0</v>
      </c>
      <c r="AR132" s="138" t="s">
        <v>199</v>
      </c>
      <c r="AT132" s="138" t="s">
        <v>267</v>
      </c>
      <c r="AU132" s="138" t="s">
        <v>85</v>
      </c>
      <c r="AY132" s="17" t="s">
        <v>153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80</v>
      </c>
      <c r="BK132" s="139">
        <f>ROUND(I132*H132,2)</f>
        <v>0</v>
      </c>
      <c r="BL132" s="17" t="s">
        <v>160</v>
      </c>
      <c r="BM132" s="138" t="s">
        <v>1986</v>
      </c>
    </row>
    <row r="133" spans="2:65" s="12" customFormat="1">
      <c r="B133" s="144"/>
      <c r="D133" s="145" t="s">
        <v>164</v>
      </c>
      <c r="F133" s="147" t="s">
        <v>1987</v>
      </c>
      <c r="H133" s="148">
        <v>9.282</v>
      </c>
      <c r="I133" s="149"/>
      <c r="L133" s="144"/>
      <c r="M133" s="150"/>
      <c r="T133" s="151"/>
      <c r="AT133" s="146" t="s">
        <v>164</v>
      </c>
      <c r="AU133" s="146" t="s">
        <v>85</v>
      </c>
      <c r="AV133" s="12" t="s">
        <v>85</v>
      </c>
      <c r="AW133" s="12" t="s">
        <v>4</v>
      </c>
      <c r="AX133" s="12" t="s">
        <v>80</v>
      </c>
      <c r="AY133" s="146" t="s">
        <v>153</v>
      </c>
    </row>
    <row r="134" spans="2:65" s="1" customFormat="1" ht="34.9" customHeight="1">
      <c r="B134" s="32"/>
      <c r="C134" s="127" t="s">
        <v>288</v>
      </c>
      <c r="D134" s="127" t="s">
        <v>155</v>
      </c>
      <c r="E134" s="128" t="s">
        <v>1988</v>
      </c>
      <c r="F134" s="129" t="s">
        <v>1989</v>
      </c>
      <c r="G134" s="130" t="s">
        <v>202</v>
      </c>
      <c r="H134" s="131">
        <v>344.7</v>
      </c>
      <c r="I134" s="132"/>
      <c r="J134" s="133">
        <f>ROUND(I134*H134,2)</f>
        <v>0</v>
      </c>
      <c r="K134" s="129" t="s">
        <v>159</v>
      </c>
      <c r="L134" s="32"/>
      <c r="M134" s="134" t="s">
        <v>19</v>
      </c>
      <c r="N134" s="135" t="s">
        <v>43</v>
      </c>
      <c r="P134" s="136">
        <f>O134*H134</f>
        <v>0</v>
      </c>
      <c r="Q134" s="136">
        <v>9.8000000000000004E-2</v>
      </c>
      <c r="R134" s="136">
        <f>Q134*H134</f>
        <v>33.7806</v>
      </c>
      <c r="S134" s="136">
        <v>0</v>
      </c>
      <c r="T134" s="137">
        <f>S134*H134</f>
        <v>0</v>
      </c>
      <c r="AR134" s="138" t="s">
        <v>160</v>
      </c>
      <c r="AT134" s="138" t="s">
        <v>155</v>
      </c>
      <c r="AU134" s="138" t="s">
        <v>85</v>
      </c>
      <c r="AY134" s="17" t="s">
        <v>153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80</v>
      </c>
      <c r="BK134" s="139">
        <f>ROUND(I134*H134,2)</f>
        <v>0</v>
      </c>
      <c r="BL134" s="17" t="s">
        <v>160</v>
      </c>
      <c r="BM134" s="138" t="s">
        <v>1990</v>
      </c>
    </row>
    <row r="135" spans="2:65" s="1" customFormat="1" hidden="1">
      <c r="B135" s="32"/>
      <c r="D135" s="140" t="s">
        <v>162</v>
      </c>
      <c r="F135" s="141" t="s">
        <v>1991</v>
      </c>
      <c r="I135" s="142"/>
      <c r="L135" s="32"/>
      <c r="M135" s="143"/>
      <c r="T135" s="53"/>
      <c r="AT135" s="17" t="s">
        <v>162</v>
      </c>
      <c r="AU135" s="17" t="s">
        <v>85</v>
      </c>
    </row>
    <row r="136" spans="2:65" s="12" customFormat="1">
      <c r="B136" s="144"/>
      <c r="D136" s="145" t="s">
        <v>164</v>
      </c>
      <c r="E136" s="146" t="s">
        <v>19</v>
      </c>
      <c r="F136" s="147" t="s">
        <v>1992</v>
      </c>
      <c r="H136" s="148">
        <v>344.7</v>
      </c>
      <c r="I136" s="149"/>
      <c r="L136" s="144"/>
      <c r="M136" s="150"/>
      <c r="T136" s="151"/>
      <c r="AT136" s="146" t="s">
        <v>164</v>
      </c>
      <c r="AU136" s="146" t="s">
        <v>85</v>
      </c>
      <c r="AV136" s="12" t="s">
        <v>85</v>
      </c>
      <c r="AW136" s="12" t="s">
        <v>33</v>
      </c>
      <c r="AX136" s="12" t="s">
        <v>80</v>
      </c>
      <c r="AY136" s="146" t="s">
        <v>153</v>
      </c>
    </row>
    <row r="137" spans="2:65" s="1" customFormat="1" ht="14.45" customHeight="1">
      <c r="B137" s="32"/>
      <c r="C137" s="165" t="s">
        <v>296</v>
      </c>
      <c r="D137" s="165" t="s">
        <v>267</v>
      </c>
      <c r="E137" s="166" t="s">
        <v>1993</v>
      </c>
      <c r="F137" s="167" t="s">
        <v>1994</v>
      </c>
      <c r="G137" s="168" t="s">
        <v>202</v>
      </c>
      <c r="H137" s="169">
        <v>348.14699999999999</v>
      </c>
      <c r="I137" s="170"/>
      <c r="J137" s="171">
        <f>ROUND(I137*H137,2)</f>
        <v>0</v>
      </c>
      <c r="K137" s="167" t="s">
        <v>159</v>
      </c>
      <c r="L137" s="172"/>
      <c r="M137" s="173" t="s">
        <v>19</v>
      </c>
      <c r="N137" s="174" t="s">
        <v>43</v>
      </c>
      <c r="P137" s="136">
        <f>O137*H137</f>
        <v>0</v>
      </c>
      <c r="Q137" s="136">
        <v>2.7E-2</v>
      </c>
      <c r="R137" s="136">
        <f>Q137*H137</f>
        <v>9.3999690000000005</v>
      </c>
      <c r="S137" s="136">
        <v>0</v>
      </c>
      <c r="T137" s="137">
        <f>S137*H137</f>
        <v>0</v>
      </c>
      <c r="AR137" s="138" t="s">
        <v>199</v>
      </c>
      <c r="AT137" s="138" t="s">
        <v>267</v>
      </c>
      <c r="AU137" s="138" t="s">
        <v>85</v>
      </c>
      <c r="AY137" s="17" t="s">
        <v>153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80</v>
      </c>
      <c r="BK137" s="139">
        <f>ROUND(I137*H137,2)</f>
        <v>0</v>
      </c>
      <c r="BL137" s="17" t="s">
        <v>160</v>
      </c>
      <c r="BM137" s="138" t="s">
        <v>1995</v>
      </c>
    </row>
    <row r="138" spans="2:65" s="12" customFormat="1">
      <c r="B138" s="144"/>
      <c r="D138" s="145" t="s">
        <v>164</v>
      </c>
      <c r="F138" s="147" t="s">
        <v>1996</v>
      </c>
      <c r="H138" s="148">
        <v>348.14699999999999</v>
      </c>
      <c r="I138" s="149"/>
      <c r="L138" s="144"/>
      <c r="M138" s="150"/>
      <c r="T138" s="151"/>
      <c r="AT138" s="146" t="s">
        <v>164</v>
      </c>
      <c r="AU138" s="146" t="s">
        <v>85</v>
      </c>
      <c r="AV138" s="12" t="s">
        <v>85</v>
      </c>
      <c r="AW138" s="12" t="s">
        <v>4</v>
      </c>
      <c r="AX138" s="12" t="s">
        <v>80</v>
      </c>
      <c r="AY138" s="146" t="s">
        <v>153</v>
      </c>
    </row>
    <row r="139" spans="2:65" s="11" customFormat="1" ht="22.9" customHeight="1">
      <c r="B139" s="115"/>
      <c r="D139" s="116" t="s">
        <v>71</v>
      </c>
      <c r="E139" s="125" t="s">
        <v>206</v>
      </c>
      <c r="F139" s="125" t="s">
        <v>634</v>
      </c>
      <c r="I139" s="118"/>
      <c r="J139" s="126">
        <f>BK139</f>
        <v>0</v>
      </c>
      <c r="L139" s="115"/>
      <c r="M139" s="120"/>
      <c r="P139" s="121">
        <f>SUM(P140:P153)</f>
        <v>0</v>
      </c>
      <c r="R139" s="121">
        <f>SUM(R140:R153)</f>
        <v>31.446993200000001</v>
      </c>
      <c r="T139" s="122">
        <f>SUM(T140:T153)</f>
        <v>0</v>
      </c>
      <c r="AR139" s="116" t="s">
        <v>80</v>
      </c>
      <c r="AT139" s="123" t="s">
        <v>71</v>
      </c>
      <c r="AU139" s="123" t="s">
        <v>80</v>
      </c>
      <c r="AY139" s="116" t="s">
        <v>153</v>
      </c>
      <c r="BK139" s="124">
        <f>SUM(BK140:BK153)</f>
        <v>0</v>
      </c>
    </row>
    <row r="140" spans="2:65" s="1" customFormat="1" ht="14.45" customHeight="1">
      <c r="B140" s="32"/>
      <c r="C140" s="127" t="s">
        <v>302</v>
      </c>
      <c r="D140" s="127" t="s">
        <v>155</v>
      </c>
      <c r="E140" s="128" t="s">
        <v>1997</v>
      </c>
      <c r="F140" s="129" t="s">
        <v>1998</v>
      </c>
      <c r="G140" s="130" t="s">
        <v>224</v>
      </c>
      <c r="H140" s="131">
        <v>2</v>
      </c>
      <c r="I140" s="132"/>
      <c r="J140" s="133">
        <f>ROUND(I140*H140,2)</f>
        <v>0</v>
      </c>
      <c r="K140" s="129" t="s">
        <v>159</v>
      </c>
      <c r="L140" s="32"/>
      <c r="M140" s="134" t="s">
        <v>19</v>
      </c>
      <c r="N140" s="135" t="s">
        <v>43</v>
      </c>
      <c r="P140" s="136">
        <f>O140*H140</f>
        <v>0</v>
      </c>
      <c r="Q140" s="136">
        <v>6.9999999999999999E-4</v>
      </c>
      <c r="R140" s="136">
        <f>Q140*H140</f>
        <v>1.4E-3</v>
      </c>
      <c r="S140" s="136">
        <v>0</v>
      </c>
      <c r="T140" s="137">
        <f>S140*H140</f>
        <v>0</v>
      </c>
      <c r="AR140" s="138" t="s">
        <v>160</v>
      </c>
      <c r="AT140" s="138" t="s">
        <v>155</v>
      </c>
      <c r="AU140" s="138" t="s">
        <v>85</v>
      </c>
      <c r="AY140" s="17" t="s">
        <v>153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80</v>
      </c>
      <c r="BK140" s="139">
        <f>ROUND(I140*H140,2)</f>
        <v>0</v>
      </c>
      <c r="BL140" s="17" t="s">
        <v>160</v>
      </c>
      <c r="BM140" s="138" t="s">
        <v>1999</v>
      </c>
    </row>
    <row r="141" spans="2:65" s="1" customFormat="1" hidden="1">
      <c r="B141" s="32"/>
      <c r="D141" s="140" t="s">
        <v>162</v>
      </c>
      <c r="F141" s="141" t="s">
        <v>2000</v>
      </c>
      <c r="I141" s="142"/>
      <c r="L141" s="32"/>
      <c r="M141" s="143"/>
      <c r="T141" s="53"/>
      <c r="AT141" s="17" t="s">
        <v>162</v>
      </c>
      <c r="AU141" s="17" t="s">
        <v>85</v>
      </c>
    </row>
    <row r="142" spans="2:65" s="1" customFormat="1" ht="14.45" customHeight="1">
      <c r="B142" s="32"/>
      <c r="C142" s="165" t="s">
        <v>307</v>
      </c>
      <c r="D142" s="165" t="s">
        <v>267</v>
      </c>
      <c r="E142" s="166" t="s">
        <v>2001</v>
      </c>
      <c r="F142" s="167" t="s">
        <v>2002</v>
      </c>
      <c r="G142" s="168" t="s">
        <v>224</v>
      </c>
      <c r="H142" s="169">
        <v>2.02</v>
      </c>
      <c r="I142" s="170"/>
      <c r="J142" s="171">
        <f>ROUND(I142*H142,2)</f>
        <v>0</v>
      </c>
      <c r="K142" s="167" t="s">
        <v>159</v>
      </c>
      <c r="L142" s="172"/>
      <c r="M142" s="173" t="s">
        <v>19</v>
      </c>
      <c r="N142" s="174" t="s">
        <v>43</v>
      </c>
      <c r="P142" s="136">
        <f>O142*H142</f>
        <v>0</v>
      </c>
      <c r="Q142" s="136">
        <v>2.0999999999999999E-3</v>
      </c>
      <c r="R142" s="136">
        <f>Q142*H142</f>
        <v>4.2420000000000001E-3</v>
      </c>
      <c r="S142" s="136">
        <v>0</v>
      </c>
      <c r="T142" s="137">
        <f>S142*H142</f>
        <v>0</v>
      </c>
      <c r="AR142" s="138" t="s">
        <v>199</v>
      </c>
      <c r="AT142" s="138" t="s">
        <v>267</v>
      </c>
      <c r="AU142" s="138" t="s">
        <v>85</v>
      </c>
      <c r="AY142" s="17" t="s">
        <v>153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80</v>
      </c>
      <c r="BK142" s="139">
        <f>ROUND(I142*H142,2)</f>
        <v>0</v>
      </c>
      <c r="BL142" s="17" t="s">
        <v>160</v>
      </c>
      <c r="BM142" s="138" t="s">
        <v>2003</v>
      </c>
    </row>
    <row r="143" spans="2:65" s="12" customFormat="1">
      <c r="B143" s="144"/>
      <c r="D143" s="145" t="s">
        <v>164</v>
      </c>
      <c r="F143" s="147" t="s">
        <v>2004</v>
      </c>
      <c r="H143" s="148">
        <v>2.02</v>
      </c>
      <c r="I143" s="149"/>
      <c r="L143" s="144"/>
      <c r="M143" s="150"/>
      <c r="T143" s="151"/>
      <c r="AT143" s="146" t="s">
        <v>164</v>
      </c>
      <c r="AU143" s="146" t="s">
        <v>85</v>
      </c>
      <c r="AV143" s="12" t="s">
        <v>85</v>
      </c>
      <c r="AW143" s="12" t="s">
        <v>4</v>
      </c>
      <c r="AX143" s="12" t="s">
        <v>80</v>
      </c>
      <c r="AY143" s="146" t="s">
        <v>153</v>
      </c>
    </row>
    <row r="144" spans="2:65" s="1" customFormat="1" ht="22.15" customHeight="1">
      <c r="B144" s="32"/>
      <c r="C144" s="127" t="s">
        <v>312</v>
      </c>
      <c r="D144" s="127" t="s">
        <v>155</v>
      </c>
      <c r="E144" s="128" t="s">
        <v>2005</v>
      </c>
      <c r="F144" s="129" t="s">
        <v>2006</v>
      </c>
      <c r="G144" s="130" t="s">
        <v>500</v>
      </c>
      <c r="H144" s="131">
        <v>106</v>
      </c>
      <c r="I144" s="132"/>
      <c r="J144" s="133">
        <f>ROUND(I144*H144,2)</f>
        <v>0</v>
      </c>
      <c r="K144" s="129" t="s">
        <v>159</v>
      </c>
      <c r="L144" s="32"/>
      <c r="M144" s="134" t="s">
        <v>19</v>
      </c>
      <c r="N144" s="135" t="s">
        <v>43</v>
      </c>
      <c r="P144" s="136">
        <f>O144*H144</f>
        <v>0</v>
      </c>
      <c r="Q144" s="136">
        <v>0.15540000000000001</v>
      </c>
      <c r="R144" s="136">
        <f>Q144*H144</f>
        <v>16.4724</v>
      </c>
      <c r="S144" s="136">
        <v>0</v>
      </c>
      <c r="T144" s="137">
        <f>S144*H144</f>
        <v>0</v>
      </c>
      <c r="AR144" s="138" t="s">
        <v>160</v>
      </c>
      <c r="AT144" s="138" t="s">
        <v>155</v>
      </c>
      <c r="AU144" s="138" t="s">
        <v>85</v>
      </c>
      <c r="AY144" s="17" t="s">
        <v>153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80</v>
      </c>
      <c r="BK144" s="139">
        <f>ROUND(I144*H144,2)</f>
        <v>0</v>
      </c>
      <c r="BL144" s="17" t="s">
        <v>160</v>
      </c>
      <c r="BM144" s="138" t="s">
        <v>2007</v>
      </c>
    </row>
    <row r="145" spans="2:65" s="1" customFormat="1" hidden="1">
      <c r="B145" s="32"/>
      <c r="D145" s="140" t="s">
        <v>162</v>
      </c>
      <c r="F145" s="141" t="s">
        <v>2008</v>
      </c>
      <c r="I145" s="142"/>
      <c r="L145" s="32"/>
      <c r="M145" s="143"/>
      <c r="T145" s="53"/>
      <c r="AT145" s="17" t="s">
        <v>162</v>
      </c>
      <c r="AU145" s="17" t="s">
        <v>85</v>
      </c>
    </row>
    <row r="146" spans="2:65" s="1" customFormat="1" ht="14.45" customHeight="1">
      <c r="B146" s="32"/>
      <c r="C146" s="165" t="s">
        <v>315</v>
      </c>
      <c r="D146" s="165" t="s">
        <v>267</v>
      </c>
      <c r="E146" s="166" t="s">
        <v>2009</v>
      </c>
      <c r="F146" s="167" t="s">
        <v>2010</v>
      </c>
      <c r="G146" s="168" t="s">
        <v>500</v>
      </c>
      <c r="H146" s="169">
        <v>108.12</v>
      </c>
      <c r="I146" s="170"/>
      <c r="J146" s="171">
        <f>ROUND(I146*H146,2)</f>
        <v>0</v>
      </c>
      <c r="K146" s="167" t="s">
        <v>159</v>
      </c>
      <c r="L146" s="172"/>
      <c r="M146" s="173" t="s">
        <v>19</v>
      </c>
      <c r="N146" s="174" t="s">
        <v>43</v>
      </c>
      <c r="P146" s="136">
        <f>O146*H146</f>
        <v>0</v>
      </c>
      <c r="Q146" s="136">
        <v>0.08</v>
      </c>
      <c r="R146" s="136">
        <f>Q146*H146</f>
        <v>8.6496000000000013</v>
      </c>
      <c r="S146" s="136">
        <v>0</v>
      </c>
      <c r="T146" s="137">
        <f>S146*H146</f>
        <v>0</v>
      </c>
      <c r="AR146" s="138" t="s">
        <v>199</v>
      </c>
      <c r="AT146" s="138" t="s">
        <v>267</v>
      </c>
      <c r="AU146" s="138" t="s">
        <v>85</v>
      </c>
      <c r="AY146" s="17" t="s">
        <v>153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80</v>
      </c>
      <c r="BK146" s="139">
        <f>ROUND(I146*H146,2)</f>
        <v>0</v>
      </c>
      <c r="BL146" s="17" t="s">
        <v>160</v>
      </c>
      <c r="BM146" s="138" t="s">
        <v>2011</v>
      </c>
    </row>
    <row r="147" spans="2:65" s="12" customFormat="1">
      <c r="B147" s="144"/>
      <c r="D147" s="145" t="s">
        <v>164</v>
      </c>
      <c r="F147" s="147" t="s">
        <v>2012</v>
      </c>
      <c r="H147" s="148">
        <v>108.12</v>
      </c>
      <c r="I147" s="149"/>
      <c r="L147" s="144"/>
      <c r="M147" s="150"/>
      <c r="T147" s="151"/>
      <c r="AT147" s="146" t="s">
        <v>164</v>
      </c>
      <c r="AU147" s="146" t="s">
        <v>85</v>
      </c>
      <c r="AV147" s="12" t="s">
        <v>85</v>
      </c>
      <c r="AW147" s="12" t="s">
        <v>4</v>
      </c>
      <c r="AX147" s="12" t="s">
        <v>80</v>
      </c>
      <c r="AY147" s="146" t="s">
        <v>153</v>
      </c>
    </row>
    <row r="148" spans="2:65" s="1" customFormat="1" ht="22.15" customHeight="1">
      <c r="B148" s="32"/>
      <c r="C148" s="127" t="s">
        <v>324</v>
      </c>
      <c r="D148" s="127" t="s">
        <v>155</v>
      </c>
      <c r="E148" s="128" t="s">
        <v>2013</v>
      </c>
      <c r="F148" s="129" t="s">
        <v>2014</v>
      </c>
      <c r="G148" s="130" t="s">
        <v>500</v>
      </c>
      <c r="H148" s="131">
        <v>33</v>
      </c>
      <c r="I148" s="132"/>
      <c r="J148" s="133">
        <f>ROUND(I148*H148,2)</f>
        <v>0</v>
      </c>
      <c r="K148" s="129" t="s">
        <v>159</v>
      </c>
      <c r="L148" s="32"/>
      <c r="M148" s="134" t="s">
        <v>19</v>
      </c>
      <c r="N148" s="135" t="s">
        <v>43</v>
      </c>
      <c r="P148" s="136">
        <f>O148*H148</f>
        <v>0</v>
      </c>
      <c r="Q148" s="136">
        <v>0.1295</v>
      </c>
      <c r="R148" s="136">
        <f>Q148*H148</f>
        <v>4.2735000000000003</v>
      </c>
      <c r="S148" s="136">
        <v>0</v>
      </c>
      <c r="T148" s="137">
        <f>S148*H148</f>
        <v>0</v>
      </c>
      <c r="AR148" s="138" t="s">
        <v>160</v>
      </c>
      <c r="AT148" s="138" t="s">
        <v>155</v>
      </c>
      <c r="AU148" s="138" t="s">
        <v>85</v>
      </c>
      <c r="AY148" s="17" t="s">
        <v>153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80</v>
      </c>
      <c r="BK148" s="139">
        <f>ROUND(I148*H148,2)</f>
        <v>0</v>
      </c>
      <c r="BL148" s="17" t="s">
        <v>160</v>
      </c>
      <c r="BM148" s="138" t="s">
        <v>2015</v>
      </c>
    </row>
    <row r="149" spans="2:65" s="1" customFormat="1" hidden="1">
      <c r="B149" s="32"/>
      <c r="D149" s="140" t="s">
        <v>162</v>
      </c>
      <c r="F149" s="141" t="s">
        <v>2016</v>
      </c>
      <c r="I149" s="142"/>
      <c r="L149" s="32"/>
      <c r="M149" s="143"/>
      <c r="T149" s="53"/>
      <c r="AT149" s="17" t="s">
        <v>162</v>
      </c>
      <c r="AU149" s="17" t="s">
        <v>85</v>
      </c>
    </row>
    <row r="150" spans="2:65" s="1" customFormat="1" ht="14.45" customHeight="1">
      <c r="B150" s="32"/>
      <c r="C150" s="165" t="s">
        <v>319</v>
      </c>
      <c r="D150" s="165" t="s">
        <v>267</v>
      </c>
      <c r="E150" s="166" t="s">
        <v>2017</v>
      </c>
      <c r="F150" s="167" t="s">
        <v>2018</v>
      </c>
      <c r="G150" s="168" t="s">
        <v>500</v>
      </c>
      <c r="H150" s="169">
        <v>33.659999999999997</v>
      </c>
      <c r="I150" s="170"/>
      <c r="J150" s="171">
        <f>ROUND(I150*H150,2)</f>
        <v>0</v>
      </c>
      <c r="K150" s="167" t="s">
        <v>159</v>
      </c>
      <c r="L150" s="172"/>
      <c r="M150" s="173" t="s">
        <v>19</v>
      </c>
      <c r="N150" s="174" t="s">
        <v>43</v>
      </c>
      <c r="P150" s="136">
        <f>O150*H150</f>
        <v>0</v>
      </c>
      <c r="Q150" s="136">
        <v>5.6120000000000003E-2</v>
      </c>
      <c r="R150" s="136">
        <f>Q150*H150</f>
        <v>1.8889992</v>
      </c>
      <c r="S150" s="136">
        <v>0</v>
      </c>
      <c r="T150" s="137">
        <f>S150*H150</f>
        <v>0</v>
      </c>
      <c r="AR150" s="138" t="s">
        <v>199</v>
      </c>
      <c r="AT150" s="138" t="s">
        <v>267</v>
      </c>
      <c r="AU150" s="138" t="s">
        <v>85</v>
      </c>
      <c r="AY150" s="17" t="s">
        <v>153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80</v>
      </c>
      <c r="BK150" s="139">
        <f>ROUND(I150*H150,2)</f>
        <v>0</v>
      </c>
      <c r="BL150" s="17" t="s">
        <v>160</v>
      </c>
      <c r="BM150" s="138" t="s">
        <v>2019</v>
      </c>
    </row>
    <row r="151" spans="2:65" s="12" customFormat="1">
      <c r="B151" s="144"/>
      <c r="D151" s="145" t="s">
        <v>164</v>
      </c>
      <c r="F151" s="147" t="s">
        <v>2020</v>
      </c>
      <c r="H151" s="148">
        <v>33.659999999999997</v>
      </c>
      <c r="I151" s="149"/>
      <c r="L151" s="144"/>
      <c r="M151" s="150"/>
      <c r="T151" s="151"/>
      <c r="AT151" s="146" t="s">
        <v>164</v>
      </c>
      <c r="AU151" s="146" t="s">
        <v>85</v>
      </c>
      <c r="AV151" s="12" t="s">
        <v>85</v>
      </c>
      <c r="AW151" s="12" t="s">
        <v>4</v>
      </c>
      <c r="AX151" s="12" t="s">
        <v>80</v>
      </c>
      <c r="AY151" s="146" t="s">
        <v>153</v>
      </c>
    </row>
    <row r="152" spans="2:65" s="1" customFormat="1" ht="19.899999999999999" customHeight="1">
      <c r="B152" s="32"/>
      <c r="C152" s="127" t="s">
        <v>334</v>
      </c>
      <c r="D152" s="127" t="s">
        <v>155</v>
      </c>
      <c r="E152" s="128" t="s">
        <v>2021</v>
      </c>
      <c r="F152" s="129" t="s">
        <v>2022</v>
      </c>
      <c r="G152" s="130" t="s">
        <v>202</v>
      </c>
      <c r="H152" s="131">
        <v>435.7</v>
      </c>
      <c r="I152" s="132"/>
      <c r="J152" s="133">
        <f>ROUND(I152*H152,2)</f>
        <v>0</v>
      </c>
      <c r="K152" s="129" t="s">
        <v>159</v>
      </c>
      <c r="L152" s="32"/>
      <c r="M152" s="134" t="s">
        <v>19</v>
      </c>
      <c r="N152" s="135" t="s">
        <v>43</v>
      </c>
      <c r="P152" s="136">
        <f>O152*H152</f>
        <v>0</v>
      </c>
      <c r="Q152" s="136">
        <v>3.6000000000000002E-4</v>
      </c>
      <c r="R152" s="136">
        <f>Q152*H152</f>
        <v>0.15685200000000002</v>
      </c>
      <c r="S152" s="136">
        <v>0</v>
      </c>
      <c r="T152" s="137">
        <f>S152*H152</f>
        <v>0</v>
      </c>
      <c r="AR152" s="138" t="s">
        <v>160</v>
      </c>
      <c r="AT152" s="138" t="s">
        <v>155</v>
      </c>
      <c r="AU152" s="138" t="s">
        <v>85</v>
      </c>
      <c r="AY152" s="17" t="s">
        <v>153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80</v>
      </c>
      <c r="BK152" s="139">
        <f>ROUND(I152*H152,2)</f>
        <v>0</v>
      </c>
      <c r="BL152" s="17" t="s">
        <v>160</v>
      </c>
      <c r="BM152" s="138" t="s">
        <v>2023</v>
      </c>
    </row>
    <row r="153" spans="2:65" s="1" customFormat="1" hidden="1">
      <c r="B153" s="32"/>
      <c r="D153" s="140" t="s">
        <v>162</v>
      </c>
      <c r="F153" s="141" t="s">
        <v>2024</v>
      </c>
      <c r="I153" s="142"/>
      <c r="L153" s="32"/>
      <c r="M153" s="176"/>
      <c r="N153" s="177"/>
      <c r="O153" s="177"/>
      <c r="P153" s="177"/>
      <c r="Q153" s="177"/>
      <c r="R153" s="177"/>
      <c r="S153" s="177"/>
      <c r="T153" s="178"/>
      <c r="AT153" s="17" t="s">
        <v>162</v>
      </c>
      <c r="AU153" s="17" t="s">
        <v>85</v>
      </c>
    </row>
    <row r="154" spans="2:65" s="1" customFormat="1" ht="6.95" customHeight="1">
      <c r="B154" s="41"/>
      <c r="C154" s="42"/>
      <c r="D154" s="42"/>
      <c r="E154" s="42"/>
      <c r="F154" s="42"/>
      <c r="G154" s="42"/>
      <c r="H154" s="42"/>
      <c r="I154" s="42"/>
      <c r="J154" s="42"/>
      <c r="K154" s="42"/>
      <c r="L154" s="32"/>
    </row>
  </sheetData>
  <sheetProtection algorithmName="SHA-512" hashValue="qGb591uRuXkK1aQTDfYYI0RDgCRvZgReQ6VBOlw6HGYs8GEa+gszr3s14igLeUtbo7/QnS7C5Py8wHCrx+rtLg==" saltValue="MovX/zcbM5lRbVXUFn9Dt/Nhct8PN0ZOgc4/ngm+2RMQrQ9vSaTs0GBAPR39hlkInKYvPDFvL+Q/JY8cOgYN1g==" spinCount="100000" sheet="1" objects="1" scenarios="1" formatColumns="0" formatRows="0" autoFilter="0"/>
  <autoFilter ref="C82:K153">
    <filterColumn colId="1">
      <filters blank="1">
        <filter val="D"/>
        <filter val="K"/>
        <filter val="M"/>
        <filter val="VV"/>
      </filters>
    </filterColumn>
  </autoFilter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89" r:id="rId2"/>
    <hyperlink ref="F91" r:id="rId3"/>
    <hyperlink ref="F93" r:id="rId4"/>
    <hyperlink ref="F95" r:id="rId5"/>
    <hyperlink ref="F98" r:id="rId6"/>
    <hyperlink ref="F100" r:id="rId7"/>
    <hyperlink ref="F103" r:id="rId8"/>
    <hyperlink ref="F105" r:id="rId9"/>
    <hyperlink ref="F108" r:id="rId10"/>
    <hyperlink ref="F110" r:id="rId11"/>
    <hyperlink ref="F113" r:id="rId12"/>
    <hyperlink ref="F115" r:id="rId13"/>
    <hyperlink ref="F118" r:id="rId14"/>
    <hyperlink ref="F121" r:id="rId15"/>
    <hyperlink ref="F124" r:id="rId16"/>
    <hyperlink ref="F127" r:id="rId17"/>
    <hyperlink ref="F129" r:id="rId18"/>
    <hyperlink ref="F131" r:id="rId19"/>
    <hyperlink ref="F135" r:id="rId20"/>
    <hyperlink ref="F141" r:id="rId21"/>
    <hyperlink ref="F145" r:id="rId22"/>
    <hyperlink ref="F149" r:id="rId23"/>
    <hyperlink ref="F153" r:id="rId24"/>
  </hyperlinks>
  <pageMargins left="0.39374999999999999" right="0.39374999999999999" top="0.39374999999999999" bottom="0.39374999999999999" header="0" footer="0"/>
  <pageSetup paperSize="9" scale="79" fitToHeight="100" orientation="landscape" blackAndWhite="1" r:id="rId25"/>
  <headerFooter>
    <oddFooter>&amp;CStrana &amp;P z &amp;N</oddFooter>
  </headerFooter>
  <drawing r:id="rId2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B2:BM117"/>
  <sheetViews>
    <sheetView showGridLines="0" topLeftCell="A73" workbookViewId="0"/>
  </sheetViews>
  <sheetFormatPr defaultRowHeight="11.2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107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4.45" customHeight="1">
      <c r="B7" s="20"/>
      <c r="E7" s="300" t="str">
        <f>'Rekapitulace stavby'!K6</f>
        <v>Stavební úpravy bytového domu ul. Partyzánská č. p. 302 v Pudlově</v>
      </c>
      <c r="F7" s="301"/>
      <c r="G7" s="301"/>
      <c r="H7" s="301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5.6" customHeight="1">
      <c r="B9" s="32"/>
      <c r="E9" s="290" t="s">
        <v>2025</v>
      </c>
      <c r="F9" s="299"/>
      <c r="G9" s="299"/>
      <c r="H9" s="29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26. 11. 2022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73"/>
      <c r="G18" s="273"/>
      <c r="H18" s="273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4.45" customHeight="1">
      <c r="B27" s="86"/>
      <c r="E27" s="277" t="s">
        <v>19</v>
      </c>
      <c r="F27" s="277"/>
      <c r="G27" s="277"/>
      <c r="H27" s="27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ROUND(J84,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ROUND((SUM(BE84:BE116)),  2)</f>
        <v>0</v>
      </c>
      <c r="I33" s="89">
        <v>0.21</v>
      </c>
      <c r="J33" s="88">
        <f>ROUND(((SUM(BE84:BE116))*I33),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ROUND((SUM(BF84:BF116)),  2)</f>
        <v>0</v>
      </c>
      <c r="I34" s="89">
        <v>0.15</v>
      </c>
      <c r="J34" s="88">
        <f>ROUND(((SUM(BF84:BF116))*I34),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ROUND((SUM(BG84:BG116)),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ROUND((SUM(BH84:BH116)),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ROUND((SUM(BI84:BI116)),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4.45" customHeight="1">
      <c r="B48" s="32"/>
      <c r="E48" s="300" t="str">
        <f>E7</f>
        <v>Stavební úpravy bytového domu ul. Partyzánská č. p. 302 v Pudlově</v>
      </c>
      <c r="F48" s="301"/>
      <c r="G48" s="301"/>
      <c r="H48" s="301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5.6" customHeight="1">
      <c r="B50" s="32"/>
      <c r="E50" s="290" t="str">
        <f>E9</f>
        <v>E.2.01.3 - Oplocení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Partyzánská 302</v>
      </c>
      <c r="I52" s="27" t="s">
        <v>23</v>
      </c>
      <c r="J52" s="49" t="str">
        <f>IF(J12="","",J12)</f>
        <v>26. 11. 2022</v>
      </c>
      <c r="L52" s="32"/>
    </row>
    <row r="53" spans="2:47" s="1" customFormat="1" ht="6.95" customHeight="1">
      <c r="B53" s="32"/>
      <c r="L53" s="32"/>
    </row>
    <row r="54" spans="2:47" s="1" customFormat="1" ht="15.6" customHeight="1">
      <c r="B54" s="32"/>
      <c r="C54" s="27" t="s">
        <v>25</v>
      </c>
      <c r="F54" s="25" t="str">
        <f>E15</f>
        <v>Město Bohumín</v>
      </c>
      <c r="I54" s="27" t="s">
        <v>31</v>
      </c>
      <c r="J54" s="30" t="str">
        <f>E21</f>
        <v>BENUTA PRO s.r.o.</v>
      </c>
      <c r="L54" s="32"/>
    </row>
    <row r="55" spans="2:47" s="1" customFormat="1" ht="15.6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T. Pacola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111</v>
      </c>
      <c r="D57" s="90"/>
      <c r="E57" s="90"/>
      <c r="F57" s="90"/>
      <c r="G57" s="90"/>
      <c r="H57" s="90"/>
      <c r="I57" s="90"/>
      <c r="J57" s="97" t="s">
        <v>112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J84</f>
        <v>0</v>
      </c>
      <c r="L59" s="32"/>
      <c r="AU59" s="17" t="s">
        <v>113</v>
      </c>
    </row>
    <row r="60" spans="2:47" s="8" customFormat="1" ht="24.95" customHeight="1">
      <c r="B60" s="99"/>
      <c r="D60" s="100" t="s">
        <v>114</v>
      </c>
      <c r="E60" s="101"/>
      <c r="F60" s="101"/>
      <c r="G60" s="101"/>
      <c r="H60" s="101"/>
      <c r="I60" s="101"/>
      <c r="J60" s="102">
        <f>J85</f>
        <v>0</v>
      </c>
      <c r="L60" s="99"/>
    </row>
    <row r="61" spans="2:47" s="9" customFormat="1" ht="19.899999999999999" customHeight="1">
      <c r="B61" s="103"/>
      <c r="D61" s="104" t="s">
        <v>115</v>
      </c>
      <c r="E61" s="105"/>
      <c r="F61" s="105"/>
      <c r="G61" s="105"/>
      <c r="H61" s="105"/>
      <c r="I61" s="105"/>
      <c r="J61" s="106">
        <f>J86</f>
        <v>0</v>
      </c>
      <c r="L61" s="103"/>
    </row>
    <row r="62" spans="2:47" s="9" customFormat="1" ht="19.899999999999999" customHeight="1">
      <c r="B62" s="103"/>
      <c r="D62" s="104" t="s">
        <v>2026</v>
      </c>
      <c r="E62" s="105"/>
      <c r="F62" s="105"/>
      <c r="G62" s="105"/>
      <c r="H62" s="105"/>
      <c r="I62" s="105"/>
      <c r="J62" s="106">
        <f>J97</f>
        <v>0</v>
      </c>
      <c r="L62" s="103"/>
    </row>
    <row r="63" spans="2:47" s="9" customFormat="1" ht="19.899999999999999" customHeight="1">
      <c r="B63" s="103"/>
      <c r="D63" s="104" t="s">
        <v>116</v>
      </c>
      <c r="E63" s="105"/>
      <c r="F63" s="105"/>
      <c r="G63" s="105"/>
      <c r="H63" s="105"/>
      <c r="I63" s="105"/>
      <c r="J63" s="106">
        <f>J100</f>
        <v>0</v>
      </c>
      <c r="L63" s="103"/>
    </row>
    <row r="64" spans="2:47" s="9" customFormat="1" ht="19.899999999999999" customHeight="1">
      <c r="B64" s="103"/>
      <c r="D64" s="104" t="s">
        <v>122</v>
      </c>
      <c r="E64" s="105"/>
      <c r="F64" s="105"/>
      <c r="G64" s="105"/>
      <c r="H64" s="105"/>
      <c r="I64" s="105"/>
      <c r="J64" s="106">
        <f>J114</f>
        <v>0</v>
      </c>
      <c r="L64" s="103"/>
    </row>
    <row r="65" spans="2:12" s="1" customFormat="1" ht="21.75" customHeight="1">
      <c r="B65" s="32"/>
      <c r="L65" s="32"/>
    </row>
    <row r="66" spans="2:12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>
      <c r="B71" s="32"/>
      <c r="C71" s="21" t="s">
        <v>138</v>
      </c>
      <c r="L71" s="32"/>
    </row>
    <row r="72" spans="2:12" s="1" customFormat="1" ht="6.95" customHeight="1">
      <c r="B72" s="32"/>
      <c r="L72" s="32"/>
    </row>
    <row r="73" spans="2:12" s="1" customFormat="1" ht="12" customHeight="1">
      <c r="B73" s="32"/>
      <c r="C73" s="27" t="s">
        <v>16</v>
      </c>
      <c r="L73" s="32"/>
    </row>
    <row r="74" spans="2:12" s="1" customFormat="1" ht="14.45" customHeight="1">
      <c r="B74" s="32"/>
      <c r="E74" s="300" t="str">
        <f>E7</f>
        <v>Stavební úpravy bytového domu ul. Partyzánská č. p. 302 v Pudlově</v>
      </c>
      <c r="F74" s="301"/>
      <c r="G74" s="301"/>
      <c r="H74" s="301"/>
      <c r="L74" s="32"/>
    </row>
    <row r="75" spans="2:12" s="1" customFormat="1" ht="12" customHeight="1">
      <c r="B75" s="32"/>
      <c r="C75" s="27" t="s">
        <v>108</v>
      </c>
      <c r="L75" s="32"/>
    </row>
    <row r="76" spans="2:12" s="1" customFormat="1" ht="15.6" customHeight="1">
      <c r="B76" s="32"/>
      <c r="E76" s="290" t="str">
        <f>E9</f>
        <v>E.2.01.3 - Oplocení</v>
      </c>
      <c r="F76" s="299"/>
      <c r="G76" s="299"/>
      <c r="H76" s="299"/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7" t="s">
        <v>21</v>
      </c>
      <c r="F78" s="25" t="str">
        <f>F12</f>
        <v>Partyzánská 302</v>
      </c>
      <c r="I78" s="27" t="s">
        <v>23</v>
      </c>
      <c r="J78" s="49" t="str">
        <f>IF(J12="","",J12)</f>
        <v>26. 11. 2022</v>
      </c>
      <c r="L78" s="32"/>
    </row>
    <row r="79" spans="2:12" s="1" customFormat="1" ht="6.95" customHeight="1">
      <c r="B79" s="32"/>
      <c r="L79" s="32"/>
    </row>
    <row r="80" spans="2:12" s="1" customFormat="1" ht="15.6" customHeight="1">
      <c r="B80" s="32"/>
      <c r="C80" s="27" t="s">
        <v>25</v>
      </c>
      <c r="F80" s="25" t="str">
        <f>E15</f>
        <v>Město Bohumín</v>
      </c>
      <c r="I80" s="27" t="s">
        <v>31</v>
      </c>
      <c r="J80" s="30" t="str">
        <f>E21</f>
        <v>BENUTA PRO s.r.o.</v>
      </c>
      <c r="L80" s="32"/>
    </row>
    <row r="81" spans="2:65" s="1" customFormat="1" ht="15.6" customHeight="1">
      <c r="B81" s="32"/>
      <c r="C81" s="27" t="s">
        <v>29</v>
      </c>
      <c r="F81" s="25" t="str">
        <f>IF(E18="","",E18)</f>
        <v>Vyplň údaj</v>
      </c>
      <c r="I81" s="27" t="s">
        <v>34</v>
      </c>
      <c r="J81" s="30" t="str">
        <f>E24</f>
        <v>Ing. T. Pacola</v>
      </c>
      <c r="L81" s="32"/>
    </row>
    <row r="82" spans="2:65" s="1" customFormat="1" ht="10.35" customHeight="1">
      <c r="B82" s="32"/>
      <c r="L82" s="32"/>
    </row>
    <row r="83" spans="2:65" s="10" customFormat="1" ht="29.25" customHeight="1">
      <c r="B83" s="107"/>
      <c r="C83" s="108" t="s">
        <v>139</v>
      </c>
      <c r="D83" s="109" t="s">
        <v>57</v>
      </c>
      <c r="E83" s="109" t="s">
        <v>53</v>
      </c>
      <c r="F83" s="109" t="s">
        <v>54</v>
      </c>
      <c r="G83" s="109" t="s">
        <v>140</v>
      </c>
      <c r="H83" s="109" t="s">
        <v>141</v>
      </c>
      <c r="I83" s="109" t="s">
        <v>142</v>
      </c>
      <c r="J83" s="109" t="s">
        <v>112</v>
      </c>
      <c r="K83" s="110" t="s">
        <v>143</v>
      </c>
      <c r="L83" s="107"/>
      <c r="M83" s="56" t="s">
        <v>19</v>
      </c>
      <c r="N83" s="57" t="s">
        <v>42</v>
      </c>
      <c r="O83" s="57" t="s">
        <v>144</v>
      </c>
      <c r="P83" s="57" t="s">
        <v>145</v>
      </c>
      <c r="Q83" s="57" t="s">
        <v>146</v>
      </c>
      <c r="R83" s="57" t="s">
        <v>147</v>
      </c>
      <c r="S83" s="57" t="s">
        <v>148</v>
      </c>
      <c r="T83" s="58" t="s">
        <v>149</v>
      </c>
    </row>
    <row r="84" spans="2:65" s="1" customFormat="1" ht="22.9" customHeight="1">
      <c r="B84" s="32"/>
      <c r="C84" s="61" t="s">
        <v>150</v>
      </c>
      <c r="J84" s="111">
        <f>BK84</f>
        <v>0</v>
      </c>
      <c r="L84" s="32"/>
      <c r="M84" s="59"/>
      <c r="N84" s="50"/>
      <c r="O84" s="50"/>
      <c r="P84" s="112">
        <f>P85</f>
        <v>0</v>
      </c>
      <c r="Q84" s="50"/>
      <c r="R84" s="112">
        <f>R85</f>
        <v>15.728629999999999</v>
      </c>
      <c r="S84" s="50"/>
      <c r="T84" s="113">
        <f>T85</f>
        <v>0</v>
      </c>
      <c r="AT84" s="17" t="s">
        <v>71</v>
      </c>
      <c r="AU84" s="17" t="s">
        <v>113</v>
      </c>
      <c r="BK84" s="114">
        <f>BK85</f>
        <v>0</v>
      </c>
    </row>
    <row r="85" spans="2:65" s="11" customFormat="1" ht="25.9" customHeight="1">
      <c r="B85" s="115"/>
      <c r="D85" s="116" t="s">
        <v>71</v>
      </c>
      <c r="E85" s="117" t="s">
        <v>151</v>
      </c>
      <c r="F85" s="117" t="s">
        <v>152</v>
      </c>
      <c r="I85" s="118"/>
      <c r="J85" s="119">
        <f>BK85</f>
        <v>0</v>
      </c>
      <c r="L85" s="115"/>
      <c r="M85" s="120"/>
      <c r="P85" s="121">
        <f>P86+P97+P100+P114</f>
        <v>0</v>
      </c>
      <c r="R85" s="121">
        <f>R86+R97+R100+R114</f>
        <v>15.728629999999999</v>
      </c>
      <c r="T85" s="122">
        <f>T86+T97+T100+T114</f>
        <v>0</v>
      </c>
      <c r="AR85" s="116" t="s">
        <v>80</v>
      </c>
      <c r="AT85" s="123" t="s">
        <v>71</v>
      </c>
      <c r="AU85" s="123" t="s">
        <v>72</v>
      </c>
      <c r="AY85" s="116" t="s">
        <v>153</v>
      </c>
      <c r="BK85" s="124">
        <f>BK86+BK97+BK100+BK114</f>
        <v>0</v>
      </c>
    </row>
    <row r="86" spans="2:65" s="11" customFormat="1" ht="22.9" customHeight="1">
      <c r="B86" s="115"/>
      <c r="D86" s="116" t="s">
        <v>71</v>
      </c>
      <c r="E86" s="125" t="s">
        <v>80</v>
      </c>
      <c r="F86" s="125" t="s">
        <v>154</v>
      </c>
      <c r="I86" s="118"/>
      <c r="J86" s="126">
        <f>BK86</f>
        <v>0</v>
      </c>
      <c r="L86" s="115"/>
      <c r="M86" s="120"/>
      <c r="P86" s="121">
        <f>SUM(P87:P96)</f>
        <v>0</v>
      </c>
      <c r="R86" s="121">
        <f>SUM(R87:R96)</f>
        <v>0</v>
      </c>
      <c r="T86" s="122">
        <f>SUM(T87:T96)</f>
        <v>0</v>
      </c>
      <c r="AR86" s="116" t="s">
        <v>80</v>
      </c>
      <c r="AT86" s="123" t="s">
        <v>71</v>
      </c>
      <c r="AU86" s="123" t="s">
        <v>80</v>
      </c>
      <c r="AY86" s="116" t="s">
        <v>153</v>
      </c>
      <c r="BK86" s="124">
        <f>SUM(BK87:BK96)</f>
        <v>0</v>
      </c>
    </row>
    <row r="87" spans="2:65" s="1" customFormat="1" ht="22.15" customHeight="1">
      <c r="B87" s="32"/>
      <c r="C87" s="127" t="s">
        <v>80</v>
      </c>
      <c r="D87" s="127" t="s">
        <v>155</v>
      </c>
      <c r="E87" s="128" t="s">
        <v>2027</v>
      </c>
      <c r="F87" s="129" t="s">
        <v>2028</v>
      </c>
      <c r="G87" s="130" t="s">
        <v>158</v>
      </c>
      <c r="H87" s="131">
        <v>4</v>
      </c>
      <c r="I87" s="132"/>
      <c r="J87" s="133">
        <f>ROUND(I87*H87,2)</f>
        <v>0</v>
      </c>
      <c r="K87" s="129" t="s">
        <v>159</v>
      </c>
      <c r="L87" s="32"/>
      <c r="M87" s="134" t="s">
        <v>19</v>
      </c>
      <c r="N87" s="135" t="s">
        <v>43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160</v>
      </c>
      <c r="AT87" s="138" t="s">
        <v>155</v>
      </c>
      <c r="AU87" s="138" t="s">
        <v>85</v>
      </c>
      <c r="AY87" s="17" t="s">
        <v>153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7" t="s">
        <v>80</v>
      </c>
      <c r="BK87" s="139">
        <f>ROUND(I87*H87,2)</f>
        <v>0</v>
      </c>
      <c r="BL87" s="17" t="s">
        <v>160</v>
      </c>
      <c r="BM87" s="138" t="s">
        <v>2029</v>
      </c>
    </row>
    <row r="88" spans="2:65" s="1" customFormat="1" hidden="1">
      <c r="B88" s="32"/>
      <c r="D88" s="140" t="s">
        <v>162</v>
      </c>
      <c r="F88" s="141" t="s">
        <v>2030</v>
      </c>
      <c r="I88" s="142"/>
      <c r="L88" s="32"/>
      <c r="M88" s="143"/>
      <c r="T88" s="53"/>
      <c r="AT88" s="17" t="s">
        <v>162</v>
      </c>
      <c r="AU88" s="17" t="s">
        <v>85</v>
      </c>
    </row>
    <row r="89" spans="2:65" s="12" customFormat="1">
      <c r="B89" s="144"/>
      <c r="D89" s="145" t="s">
        <v>164</v>
      </c>
      <c r="E89" s="146" t="s">
        <v>19</v>
      </c>
      <c r="F89" s="147" t="s">
        <v>2031</v>
      </c>
      <c r="H89" s="148">
        <v>4</v>
      </c>
      <c r="I89" s="149"/>
      <c r="L89" s="144"/>
      <c r="M89" s="150"/>
      <c r="T89" s="151"/>
      <c r="AT89" s="146" t="s">
        <v>164</v>
      </c>
      <c r="AU89" s="146" t="s">
        <v>85</v>
      </c>
      <c r="AV89" s="12" t="s">
        <v>85</v>
      </c>
      <c r="AW89" s="12" t="s">
        <v>33</v>
      </c>
      <c r="AX89" s="12" t="s">
        <v>80</v>
      </c>
      <c r="AY89" s="146" t="s">
        <v>153</v>
      </c>
    </row>
    <row r="90" spans="2:65" s="1" customFormat="1" ht="30" customHeight="1">
      <c r="B90" s="32"/>
      <c r="C90" s="127" t="s">
        <v>85</v>
      </c>
      <c r="D90" s="127" t="s">
        <v>155</v>
      </c>
      <c r="E90" s="128" t="s">
        <v>171</v>
      </c>
      <c r="F90" s="129" t="s">
        <v>172</v>
      </c>
      <c r="G90" s="130" t="s">
        <v>158</v>
      </c>
      <c r="H90" s="131">
        <v>4</v>
      </c>
      <c r="I90" s="132"/>
      <c r="J90" s="133">
        <f>ROUND(I90*H90,2)</f>
        <v>0</v>
      </c>
      <c r="K90" s="129" t="s">
        <v>159</v>
      </c>
      <c r="L90" s="32"/>
      <c r="M90" s="134" t="s">
        <v>19</v>
      </c>
      <c r="N90" s="135" t="s">
        <v>43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160</v>
      </c>
      <c r="AT90" s="138" t="s">
        <v>155</v>
      </c>
      <c r="AU90" s="138" t="s">
        <v>85</v>
      </c>
      <c r="AY90" s="17" t="s">
        <v>153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160</v>
      </c>
      <c r="BM90" s="138" t="s">
        <v>2032</v>
      </c>
    </row>
    <row r="91" spans="2:65" s="1" customFormat="1" hidden="1">
      <c r="B91" s="32"/>
      <c r="D91" s="140" t="s">
        <v>162</v>
      </c>
      <c r="F91" s="141" t="s">
        <v>174</v>
      </c>
      <c r="I91" s="142"/>
      <c r="L91" s="32"/>
      <c r="M91" s="143"/>
      <c r="T91" s="53"/>
      <c r="AT91" s="17" t="s">
        <v>162</v>
      </c>
      <c r="AU91" s="17" t="s">
        <v>85</v>
      </c>
    </row>
    <row r="92" spans="2:65" s="1" customFormat="1" ht="22.15" customHeight="1">
      <c r="B92" s="32"/>
      <c r="C92" s="127" t="s">
        <v>170</v>
      </c>
      <c r="D92" s="127" t="s">
        <v>155</v>
      </c>
      <c r="E92" s="128" t="s">
        <v>175</v>
      </c>
      <c r="F92" s="129" t="s">
        <v>176</v>
      </c>
      <c r="G92" s="130" t="s">
        <v>177</v>
      </c>
      <c r="H92" s="131">
        <v>7.6</v>
      </c>
      <c r="I92" s="132"/>
      <c r="J92" s="133">
        <f>ROUND(I92*H92,2)</f>
        <v>0</v>
      </c>
      <c r="K92" s="129" t="s">
        <v>159</v>
      </c>
      <c r="L92" s="32"/>
      <c r="M92" s="134" t="s">
        <v>19</v>
      </c>
      <c r="N92" s="135" t="s">
        <v>43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160</v>
      </c>
      <c r="AT92" s="138" t="s">
        <v>155</v>
      </c>
      <c r="AU92" s="138" t="s">
        <v>85</v>
      </c>
      <c r="AY92" s="17" t="s">
        <v>153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80</v>
      </c>
      <c r="BK92" s="139">
        <f>ROUND(I92*H92,2)</f>
        <v>0</v>
      </c>
      <c r="BL92" s="17" t="s">
        <v>160</v>
      </c>
      <c r="BM92" s="138" t="s">
        <v>2033</v>
      </c>
    </row>
    <row r="93" spans="2:65" s="1" customFormat="1" hidden="1">
      <c r="B93" s="32"/>
      <c r="D93" s="140" t="s">
        <v>162</v>
      </c>
      <c r="F93" s="141" t="s">
        <v>179</v>
      </c>
      <c r="I93" s="142"/>
      <c r="L93" s="32"/>
      <c r="M93" s="143"/>
      <c r="T93" s="53"/>
      <c r="AT93" s="17" t="s">
        <v>162</v>
      </c>
      <c r="AU93" s="17" t="s">
        <v>85</v>
      </c>
    </row>
    <row r="94" spans="2:65" s="12" customFormat="1">
      <c r="B94" s="144"/>
      <c r="D94" s="145" t="s">
        <v>164</v>
      </c>
      <c r="F94" s="147" t="s">
        <v>2034</v>
      </c>
      <c r="H94" s="148">
        <v>7.6</v>
      </c>
      <c r="I94" s="149"/>
      <c r="L94" s="144"/>
      <c r="M94" s="150"/>
      <c r="T94" s="151"/>
      <c r="AT94" s="146" t="s">
        <v>164</v>
      </c>
      <c r="AU94" s="146" t="s">
        <v>85</v>
      </c>
      <c r="AV94" s="12" t="s">
        <v>85</v>
      </c>
      <c r="AW94" s="12" t="s">
        <v>4</v>
      </c>
      <c r="AX94" s="12" t="s">
        <v>80</v>
      </c>
      <c r="AY94" s="146" t="s">
        <v>153</v>
      </c>
    </row>
    <row r="95" spans="2:65" s="1" customFormat="1" ht="19.899999999999999" customHeight="1">
      <c r="B95" s="32"/>
      <c r="C95" s="127" t="s">
        <v>160</v>
      </c>
      <c r="D95" s="127" t="s">
        <v>155</v>
      </c>
      <c r="E95" s="128" t="s">
        <v>182</v>
      </c>
      <c r="F95" s="129" t="s">
        <v>183</v>
      </c>
      <c r="G95" s="130" t="s">
        <v>158</v>
      </c>
      <c r="H95" s="131">
        <v>4</v>
      </c>
      <c r="I95" s="132"/>
      <c r="J95" s="133">
        <f>ROUND(I95*H95,2)</f>
        <v>0</v>
      </c>
      <c r="K95" s="129" t="s">
        <v>159</v>
      </c>
      <c r="L95" s="32"/>
      <c r="M95" s="134" t="s">
        <v>19</v>
      </c>
      <c r="N95" s="135" t="s">
        <v>43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160</v>
      </c>
      <c r="AT95" s="138" t="s">
        <v>155</v>
      </c>
      <c r="AU95" s="138" t="s">
        <v>85</v>
      </c>
      <c r="AY95" s="17" t="s">
        <v>153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80</v>
      </c>
      <c r="BK95" s="139">
        <f>ROUND(I95*H95,2)</f>
        <v>0</v>
      </c>
      <c r="BL95" s="17" t="s">
        <v>160</v>
      </c>
      <c r="BM95" s="138" t="s">
        <v>2035</v>
      </c>
    </row>
    <row r="96" spans="2:65" s="1" customFormat="1" hidden="1">
      <c r="B96" s="32"/>
      <c r="D96" s="140" t="s">
        <v>162</v>
      </c>
      <c r="F96" s="141" t="s">
        <v>185</v>
      </c>
      <c r="I96" s="142"/>
      <c r="L96" s="32"/>
      <c r="M96" s="143"/>
      <c r="T96" s="53"/>
      <c r="AT96" s="17" t="s">
        <v>162</v>
      </c>
      <c r="AU96" s="17" t="s">
        <v>85</v>
      </c>
    </row>
    <row r="97" spans="2:65" s="11" customFormat="1" ht="22.9" customHeight="1">
      <c r="B97" s="115"/>
      <c r="D97" s="116" t="s">
        <v>71</v>
      </c>
      <c r="E97" s="125" t="s">
        <v>85</v>
      </c>
      <c r="F97" s="125" t="s">
        <v>2036</v>
      </c>
      <c r="I97" s="118"/>
      <c r="J97" s="126">
        <f>BK97</f>
        <v>0</v>
      </c>
      <c r="L97" s="115"/>
      <c r="M97" s="120"/>
      <c r="P97" s="121">
        <f>SUM(P98:P99)</f>
        <v>0</v>
      </c>
      <c r="R97" s="121">
        <f>SUM(R98:R99)</f>
        <v>9.2040799999999994</v>
      </c>
      <c r="T97" s="122">
        <f>SUM(T98:T99)</f>
        <v>0</v>
      </c>
      <c r="AR97" s="116" t="s">
        <v>80</v>
      </c>
      <c r="AT97" s="123" t="s">
        <v>71</v>
      </c>
      <c r="AU97" s="123" t="s">
        <v>80</v>
      </c>
      <c r="AY97" s="116" t="s">
        <v>153</v>
      </c>
      <c r="BK97" s="124">
        <f>SUM(BK98:BK99)</f>
        <v>0</v>
      </c>
    </row>
    <row r="98" spans="2:65" s="1" customFormat="1" ht="14.45" customHeight="1">
      <c r="B98" s="32"/>
      <c r="C98" s="127" t="s">
        <v>181</v>
      </c>
      <c r="D98" s="127" t="s">
        <v>155</v>
      </c>
      <c r="E98" s="128" t="s">
        <v>2037</v>
      </c>
      <c r="F98" s="129" t="s">
        <v>2038</v>
      </c>
      <c r="G98" s="130" t="s">
        <v>158</v>
      </c>
      <c r="H98" s="131">
        <v>4</v>
      </c>
      <c r="I98" s="132"/>
      <c r="J98" s="133">
        <f>ROUND(I98*H98,2)</f>
        <v>0</v>
      </c>
      <c r="K98" s="129" t="s">
        <v>159</v>
      </c>
      <c r="L98" s="32"/>
      <c r="M98" s="134" t="s">
        <v>19</v>
      </c>
      <c r="N98" s="135" t="s">
        <v>43</v>
      </c>
      <c r="P98" s="136">
        <f>O98*H98</f>
        <v>0</v>
      </c>
      <c r="Q98" s="136">
        <v>2.3010199999999998</v>
      </c>
      <c r="R98" s="136">
        <f>Q98*H98</f>
        <v>9.2040799999999994</v>
      </c>
      <c r="S98" s="136">
        <v>0</v>
      </c>
      <c r="T98" s="137">
        <f>S98*H98</f>
        <v>0</v>
      </c>
      <c r="AR98" s="138" t="s">
        <v>160</v>
      </c>
      <c r="AT98" s="138" t="s">
        <v>155</v>
      </c>
      <c r="AU98" s="138" t="s">
        <v>85</v>
      </c>
      <c r="AY98" s="17" t="s">
        <v>153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80</v>
      </c>
      <c r="BK98" s="139">
        <f>ROUND(I98*H98,2)</f>
        <v>0</v>
      </c>
      <c r="BL98" s="17" t="s">
        <v>160</v>
      </c>
      <c r="BM98" s="138" t="s">
        <v>2039</v>
      </c>
    </row>
    <row r="99" spans="2:65" s="1" customFormat="1" hidden="1">
      <c r="B99" s="32"/>
      <c r="D99" s="140" t="s">
        <v>162</v>
      </c>
      <c r="F99" s="141" t="s">
        <v>2040</v>
      </c>
      <c r="I99" s="142"/>
      <c r="L99" s="32"/>
      <c r="M99" s="143"/>
      <c r="T99" s="53"/>
      <c r="AT99" s="17" t="s">
        <v>162</v>
      </c>
      <c r="AU99" s="17" t="s">
        <v>85</v>
      </c>
    </row>
    <row r="100" spans="2:65" s="11" customFormat="1" ht="22.9" customHeight="1">
      <c r="B100" s="115"/>
      <c r="D100" s="116" t="s">
        <v>71</v>
      </c>
      <c r="E100" s="125" t="s">
        <v>170</v>
      </c>
      <c r="F100" s="125" t="s">
        <v>190</v>
      </c>
      <c r="I100" s="118"/>
      <c r="J100" s="126">
        <f>BK100</f>
        <v>0</v>
      </c>
      <c r="L100" s="115"/>
      <c r="M100" s="120"/>
      <c r="P100" s="121">
        <f>SUM(P101:P113)</f>
        <v>0</v>
      </c>
      <c r="R100" s="121">
        <f>SUM(R101:R113)</f>
        <v>6.5245499999999996</v>
      </c>
      <c r="T100" s="122">
        <f>SUM(T101:T113)</f>
        <v>0</v>
      </c>
      <c r="AR100" s="116" t="s">
        <v>80</v>
      </c>
      <c r="AT100" s="123" t="s">
        <v>71</v>
      </c>
      <c r="AU100" s="123" t="s">
        <v>80</v>
      </c>
      <c r="AY100" s="116" t="s">
        <v>153</v>
      </c>
      <c r="BK100" s="124">
        <f>SUM(BK101:BK113)</f>
        <v>0</v>
      </c>
    </row>
    <row r="101" spans="2:65" s="1" customFormat="1" ht="22.15" customHeight="1">
      <c r="B101" s="32"/>
      <c r="C101" s="127" t="s">
        <v>186</v>
      </c>
      <c r="D101" s="127" t="s">
        <v>155</v>
      </c>
      <c r="E101" s="128" t="s">
        <v>2041</v>
      </c>
      <c r="F101" s="129" t="s">
        <v>2042</v>
      </c>
      <c r="G101" s="130" t="s">
        <v>224</v>
      </c>
      <c r="H101" s="131">
        <v>25</v>
      </c>
      <c r="I101" s="132"/>
      <c r="J101" s="133">
        <f>ROUND(I101*H101,2)</f>
        <v>0</v>
      </c>
      <c r="K101" s="129" t="s">
        <v>159</v>
      </c>
      <c r="L101" s="32"/>
      <c r="M101" s="134" t="s">
        <v>19</v>
      </c>
      <c r="N101" s="135" t="s">
        <v>43</v>
      </c>
      <c r="P101" s="136">
        <f>O101*H101</f>
        <v>0</v>
      </c>
      <c r="Q101" s="136">
        <v>0.17488999999999999</v>
      </c>
      <c r="R101" s="136">
        <f>Q101*H101</f>
        <v>4.3722499999999993</v>
      </c>
      <c r="S101" s="136">
        <v>0</v>
      </c>
      <c r="T101" s="137">
        <f>S101*H101</f>
        <v>0</v>
      </c>
      <c r="AR101" s="138" t="s">
        <v>160</v>
      </c>
      <c r="AT101" s="138" t="s">
        <v>155</v>
      </c>
      <c r="AU101" s="138" t="s">
        <v>85</v>
      </c>
      <c r="AY101" s="17" t="s">
        <v>153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80</v>
      </c>
      <c r="BK101" s="139">
        <f>ROUND(I101*H101,2)</f>
        <v>0</v>
      </c>
      <c r="BL101" s="17" t="s">
        <v>160</v>
      </c>
      <c r="BM101" s="138" t="s">
        <v>2043</v>
      </c>
    </row>
    <row r="102" spans="2:65" s="1" customFormat="1" hidden="1">
      <c r="B102" s="32"/>
      <c r="D102" s="140" t="s">
        <v>162</v>
      </c>
      <c r="F102" s="141" t="s">
        <v>2044</v>
      </c>
      <c r="I102" s="142"/>
      <c r="L102" s="32"/>
      <c r="M102" s="143"/>
      <c r="T102" s="53"/>
      <c r="AT102" s="17" t="s">
        <v>162</v>
      </c>
      <c r="AU102" s="17" t="s">
        <v>85</v>
      </c>
    </row>
    <row r="103" spans="2:65" s="1" customFormat="1" ht="19.899999999999999" customHeight="1">
      <c r="B103" s="32"/>
      <c r="C103" s="165" t="s">
        <v>191</v>
      </c>
      <c r="D103" s="165" t="s">
        <v>267</v>
      </c>
      <c r="E103" s="166" t="s">
        <v>2045</v>
      </c>
      <c r="F103" s="167" t="s">
        <v>2046</v>
      </c>
      <c r="G103" s="168" t="s">
        <v>224</v>
      </c>
      <c r="H103" s="169">
        <v>21</v>
      </c>
      <c r="I103" s="170"/>
      <c r="J103" s="171">
        <f>ROUND(I103*H103,2)</f>
        <v>0</v>
      </c>
      <c r="K103" s="167" t="s">
        <v>159</v>
      </c>
      <c r="L103" s="172"/>
      <c r="M103" s="173" t="s">
        <v>19</v>
      </c>
      <c r="N103" s="174" t="s">
        <v>43</v>
      </c>
      <c r="P103" s="136">
        <f>O103*H103</f>
        <v>0</v>
      </c>
      <c r="Q103" s="136">
        <v>5.3E-3</v>
      </c>
      <c r="R103" s="136">
        <f>Q103*H103</f>
        <v>0.1113</v>
      </c>
      <c r="S103" s="136">
        <v>0</v>
      </c>
      <c r="T103" s="137">
        <f>S103*H103</f>
        <v>0</v>
      </c>
      <c r="AR103" s="138" t="s">
        <v>199</v>
      </c>
      <c r="AT103" s="138" t="s">
        <v>267</v>
      </c>
      <c r="AU103" s="138" t="s">
        <v>85</v>
      </c>
      <c r="AY103" s="17" t="s">
        <v>153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7" t="s">
        <v>80</v>
      </c>
      <c r="BK103" s="139">
        <f>ROUND(I103*H103,2)</f>
        <v>0</v>
      </c>
      <c r="BL103" s="17" t="s">
        <v>160</v>
      </c>
      <c r="BM103" s="138" t="s">
        <v>2047</v>
      </c>
    </row>
    <row r="104" spans="2:65" s="1" customFormat="1" ht="14.45" customHeight="1">
      <c r="B104" s="32"/>
      <c r="C104" s="165" t="s">
        <v>199</v>
      </c>
      <c r="D104" s="165" t="s">
        <v>267</v>
      </c>
      <c r="E104" s="166" t="s">
        <v>2048</v>
      </c>
      <c r="F104" s="167" t="s">
        <v>2049</v>
      </c>
      <c r="G104" s="168" t="s">
        <v>224</v>
      </c>
      <c r="H104" s="169">
        <v>4</v>
      </c>
      <c r="I104" s="170"/>
      <c r="J104" s="171">
        <f>ROUND(I104*H104,2)</f>
        <v>0</v>
      </c>
      <c r="K104" s="167" t="s">
        <v>159</v>
      </c>
      <c r="L104" s="172"/>
      <c r="M104" s="173" t="s">
        <v>19</v>
      </c>
      <c r="N104" s="174" t="s">
        <v>43</v>
      </c>
      <c r="P104" s="136">
        <f>O104*H104</f>
        <v>0</v>
      </c>
      <c r="Q104" s="136">
        <v>2E-3</v>
      </c>
      <c r="R104" s="136">
        <f>Q104*H104</f>
        <v>8.0000000000000002E-3</v>
      </c>
      <c r="S104" s="136">
        <v>0</v>
      </c>
      <c r="T104" s="137">
        <f>S104*H104</f>
        <v>0</v>
      </c>
      <c r="AR104" s="138" t="s">
        <v>199</v>
      </c>
      <c r="AT104" s="138" t="s">
        <v>267</v>
      </c>
      <c r="AU104" s="138" t="s">
        <v>85</v>
      </c>
      <c r="AY104" s="17" t="s">
        <v>153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80</v>
      </c>
      <c r="BK104" s="139">
        <f>ROUND(I104*H104,2)</f>
        <v>0</v>
      </c>
      <c r="BL104" s="17" t="s">
        <v>160</v>
      </c>
      <c r="BM104" s="138" t="s">
        <v>2050</v>
      </c>
    </row>
    <row r="105" spans="2:65" s="1" customFormat="1" ht="14.45" customHeight="1">
      <c r="B105" s="32"/>
      <c r="C105" s="127" t="s">
        <v>206</v>
      </c>
      <c r="D105" s="127" t="s">
        <v>155</v>
      </c>
      <c r="E105" s="128" t="s">
        <v>2051</v>
      </c>
      <c r="F105" s="129" t="s">
        <v>2052</v>
      </c>
      <c r="G105" s="130" t="s">
        <v>224</v>
      </c>
      <c r="H105" s="131">
        <v>20</v>
      </c>
      <c r="I105" s="132"/>
      <c r="J105" s="133">
        <f>ROUND(I105*H105,2)</f>
        <v>0</v>
      </c>
      <c r="K105" s="129" t="s">
        <v>159</v>
      </c>
      <c r="L105" s="32"/>
      <c r="M105" s="134" t="s">
        <v>19</v>
      </c>
      <c r="N105" s="135" t="s">
        <v>43</v>
      </c>
      <c r="P105" s="136">
        <f>O105*H105</f>
        <v>0</v>
      </c>
      <c r="Q105" s="136">
        <v>4.0000000000000002E-4</v>
      </c>
      <c r="R105" s="136">
        <f>Q105*H105</f>
        <v>8.0000000000000002E-3</v>
      </c>
      <c r="S105" s="136">
        <v>0</v>
      </c>
      <c r="T105" s="137">
        <f>S105*H105</f>
        <v>0</v>
      </c>
      <c r="AR105" s="138" t="s">
        <v>160</v>
      </c>
      <c r="AT105" s="138" t="s">
        <v>155</v>
      </c>
      <c r="AU105" s="138" t="s">
        <v>85</v>
      </c>
      <c r="AY105" s="17" t="s">
        <v>153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80</v>
      </c>
      <c r="BK105" s="139">
        <f>ROUND(I105*H105,2)</f>
        <v>0</v>
      </c>
      <c r="BL105" s="17" t="s">
        <v>160</v>
      </c>
      <c r="BM105" s="138" t="s">
        <v>2053</v>
      </c>
    </row>
    <row r="106" spans="2:65" s="1" customFormat="1" hidden="1">
      <c r="B106" s="32"/>
      <c r="D106" s="140" t="s">
        <v>162</v>
      </c>
      <c r="F106" s="141" t="s">
        <v>2054</v>
      </c>
      <c r="I106" s="142"/>
      <c r="L106" s="32"/>
      <c r="M106" s="143"/>
      <c r="T106" s="53"/>
      <c r="AT106" s="17" t="s">
        <v>162</v>
      </c>
      <c r="AU106" s="17" t="s">
        <v>85</v>
      </c>
    </row>
    <row r="107" spans="2:65" s="1" customFormat="1" ht="14.45" customHeight="1">
      <c r="B107" s="32"/>
      <c r="C107" s="165" t="s">
        <v>215</v>
      </c>
      <c r="D107" s="165" t="s">
        <v>267</v>
      </c>
      <c r="E107" s="166" t="s">
        <v>2055</v>
      </c>
      <c r="F107" s="167" t="s">
        <v>2056</v>
      </c>
      <c r="G107" s="168" t="s">
        <v>224</v>
      </c>
      <c r="H107" s="169">
        <v>20</v>
      </c>
      <c r="I107" s="170"/>
      <c r="J107" s="171">
        <f>ROUND(I107*H107,2)</f>
        <v>0</v>
      </c>
      <c r="K107" s="167" t="s">
        <v>159</v>
      </c>
      <c r="L107" s="172"/>
      <c r="M107" s="173" t="s">
        <v>19</v>
      </c>
      <c r="N107" s="174" t="s">
        <v>43</v>
      </c>
      <c r="P107" s="136">
        <f>O107*H107</f>
        <v>0</v>
      </c>
      <c r="Q107" s="136">
        <v>9.6000000000000002E-2</v>
      </c>
      <c r="R107" s="136">
        <f>Q107*H107</f>
        <v>1.92</v>
      </c>
      <c r="S107" s="136">
        <v>0</v>
      </c>
      <c r="T107" s="137">
        <f>S107*H107</f>
        <v>0</v>
      </c>
      <c r="AR107" s="138" t="s">
        <v>199</v>
      </c>
      <c r="AT107" s="138" t="s">
        <v>267</v>
      </c>
      <c r="AU107" s="138" t="s">
        <v>85</v>
      </c>
      <c r="AY107" s="17" t="s">
        <v>153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7" t="s">
        <v>80</v>
      </c>
      <c r="BK107" s="139">
        <f>ROUND(I107*H107,2)</f>
        <v>0</v>
      </c>
      <c r="BL107" s="17" t="s">
        <v>160</v>
      </c>
      <c r="BM107" s="138" t="s">
        <v>2057</v>
      </c>
    </row>
    <row r="108" spans="2:65" s="1" customFormat="1" ht="14.45" customHeight="1">
      <c r="B108" s="32"/>
      <c r="C108" s="127" t="s">
        <v>221</v>
      </c>
      <c r="D108" s="127" t="s">
        <v>155</v>
      </c>
      <c r="E108" s="128" t="s">
        <v>2058</v>
      </c>
      <c r="F108" s="129" t="s">
        <v>2059</v>
      </c>
      <c r="G108" s="130" t="s">
        <v>500</v>
      </c>
      <c r="H108" s="131">
        <v>60</v>
      </c>
      <c r="I108" s="132"/>
      <c r="J108" s="133">
        <f>ROUND(I108*H108,2)</f>
        <v>0</v>
      </c>
      <c r="K108" s="129" t="s">
        <v>159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160</v>
      </c>
      <c r="AT108" s="138" t="s">
        <v>155</v>
      </c>
      <c r="AU108" s="138" t="s">
        <v>85</v>
      </c>
      <c r="AY108" s="17" t="s">
        <v>153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160</v>
      </c>
      <c r="BM108" s="138" t="s">
        <v>2060</v>
      </c>
    </row>
    <row r="109" spans="2:65" s="1" customFormat="1" hidden="1">
      <c r="B109" s="32"/>
      <c r="D109" s="140" t="s">
        <v>162</v>
      </c>
      <c r="F109" s="141" t="s">
        <v>2061</v>
      </c>
      <c r="I109" s="142"/>
      <c r="L109" s="32"/>
      <c r="M109" s="143"/>
      <c r="T109" s="53"/>
      <c r="AT109" s="17" t="s">
        <v>162</v>
      </c>
      <c r="AU109" s="17" t="s">
        <v>85</v>
      </c>
    </row>
    <row r="110" spans="2:65" s="1" customFormat="1" ht="14.45" customHeight="1">
      <c r="B110" s="32"/>
      <c r="C110" s="165" t="s">
        <v>225</v>
      </c>
      <c r="D110" s="165" t="s">
        <v>267</v>
      </c>
      <c r="E110" s="166" t="s">
        <v>2062</v>
      </c>
      <c r="F110" s="167" t="s">
        <v>2063</v>
      </c>
      <c r="G110" s="168" t="s">
        <v>500</v>
      </c>
      <c r="H110" s="169">
        <v>60</v>
      </c>
      <c r="I110" s="170"/>
      <c r="J110" s="171">
        <f>ROUND(I110*H110,2)</f>
        <v>0</v>
      </c>
      <c r="K110" s="167" t="s">
        <v>159</v>
      </c>
      <c r="L110" s="172"/>
      <c r="M110" s="173" t="s">
        <v>19</v>
      </c>
      <c r="N110" s="174" t="s">
        <v>43</v>
      </c>
      <c r="P110" s="136">
        <f>O110*H110</f>
        <v>0</v>
      </c>
      <c r="Q110" s="136">
        <v>1.6000000000000001E-3</v>
      </c>
      <c r="R110" s="136">
        <f>Q110*H110</f>
        <v>9.6000000000000002E-2</v>
      </c>
      <c r="S110" s="136">
        <v>0</v>
      </c>
      <c r="T110" s="137">
        <f>S110*H110</f>
        <v>0</v>
      </c>
      <c r="AR110" s="138" t="s">
        <v>199</v>
      </c>
      <c r="AT110" s="138" t="s">
        <v>267</v>
      </c>
      <c r="AU110" s="138" t="s">
        <v>85</v>
      </c>
      <c r="AY110" s="17" t="s">
        <v>153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80</v>
      </c>
      <c r="BK110" s="139">
        <f>ROUND(I110*H110,2)</f>
        <v>0</v>
      </c>
      <c r="BL110" s="17" t="s">
        <v>160</v>
      </c>
      <c r="BM110" s="138" t="s">
        <v>2064</v>
      </c>
    </row>
    <row r="111" spans="2:65" s="1" customFormat="1" ht="14.45" customHeight="1">
      <c r="B111" s="32"/>
      <c r="C111" s="127" t="s">
        <v>231</v>
      </c>
      <c r="D111" s="127" t="s">
        <v>155</v>
      </c>
      <c r="E111" s="128" t="s">
        <v>2065</v>
      </c>
      <c r="F111" s="129" t="s">
        <v>2066</v>
      </c>
      <c r="G111" s="130" t="s">
        <v>500</v>
      </c>
      <c r="H111" s="131">
        <v>180</v>
      </c>
      <c r="I111" s="132"/>
      <c r="J111" s="133">
        <f>ROUND(I111*H111,2)</f>
        <v>0</v>
      </c>
      <c r="K111" s="129" t="s">
        <v>159</v>
      </c>
      <c r="L111" s="32"/>
      <c r="M111" s="134" t="s">
        <v>19</v>
      </c>
      <c r="N111" s="135" t="s">
        <v>43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160</v>
      </c>
      <c r="AT111" s="138" t="s">
        <v>155</v>
      </c>
      <c r="AU111" s="138" t="s">
        <v>85</v>
      </c>
      <c r="AY111" s="17" t="s">
        <v>153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7" t="s">
        <v>80</v>
      </c>
      <c r="BK111" s="139">
        <f>ROUND(I111*H111,2)</f>
        <v>0</v>
      </c>
      <c r="BL111" s="17" t="s">
        <v>160</v>
      </c>
      <c r="BM111" s="138" t="s">
        <v>2067</v>
      </c>
    </row>
    <row r="112" spans="2:65" s="1" customFormat="1" hidden="1">
      <c r="B112" s="32"/>
      <c r="D112" s="140" t="s">
        <v>162</v>
      </c>
      <c r="F112" s="141" t="s">
        <v>2068</v>
      </c>
      <c r="I112" s="142"/>
      <c r="L112" s="32"/>
      <c r="M112" s="143"/>
      <c r="T112" s="53"/>
      <c r="AT112" s="17" t="s">
        <v>162</v>
      </c>
      <c r="AU112" s="17" t="s">
        <v>85</v>
      </c>
    </row>
    <row r="113" spans="2:65" s="1" customFormat="1" ht="14.45" customHeight="1">
      <c r="B113" s="32"/>
      <c r="C113" s="165" t="s">
        <v>236</v>
      </c>
      <c r="D113" s="165" t="s">
        <v>267</v>
      </c>
      <c r="E113" s="166" t="s">
        <v>2069</v>
      </c>
      <c r="F113" s="167" t="s">
        <v>2070</v>
      </c>
      <c r="G113" s="168" t="s">
        <v>500</v>
      </c>
      <c r="H113" s="169">
        <v>180</v>
      </c>
      <c r="I113" s="170"/>
      <c r="J113" s="171">
        <f>ROUND(I113*H113,2)</f>
        <v>0</v>
      </c>
      <c r="K113" s="167" t="s">
        <v>159</v>
      </c>
      <c r="L113" s="172"/>
      <c r="M113" s="173" t="s">
        <v>19</v>
      </c>
      <c r="N113" s="174" t="s">
        <v>43</v>
      </c>
      <c r="P113" s="136">
        <f>O113*H113</f>
        <v>0</v>
      </c>
      <c r="Q113" s="136">
        <v>5.0000000000000002E-5</v>
      </c>
      <c r="R113" s="136">
        <f>Q113*H113</f>
        <v>9.0000000000000011E-3</v>
      </c>
      <c r="S113" s="136">
        <v>0</v>
      </c>
      <c r="T113" s="137">
        <f>S113*H113</f>
        <v>0</v>
      </c>
      <c r="AR113" s="138" t="s">
        <v>199</v>
      </c>
      <c r="AT113" s="138" t="s">
        <v>267</v>
      </c>
      <c r="AU113" s="138" t="s">
        <v>85</v>
      </c>
      <c r="AY113" s="17" t="s">
        <v>153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80</v>
      </c>
      <c r="BK113" s="139">
        <f>ROUND(I113*H113,2)</f>
        <v>0</v>
      </c>
      <c r="BL113" s="17" t="s">
        <v>160</v>
      </c>
      <c r="BM113" s="138" t="s">
        <v>2071</v>
      </c>
    </row>
    <row r="114" spans="2:65" s="11" customFormat="1" ht="22.9" customHeight="1">
      <c r="B114" s="115"/>
      <c r="D114" s="116" t="s">
        <v>71</v>
      </c>
      <c r="E114" s="125" t="s">
        <v>849</v>
      </c>
      <c r="F114" s="125" t="s">
        <v>850</v>
      </c>
      <c r="I114" s="118"/>
      <c r="J114" s="126">
        <f>BK114</f>
        <v>0</v>
      </c>
      <c r="L114" s="115"/>
      <c r="M114" s="120"/>
      <c r="P114" s="121">
        <f>SUM(P115:P116)</f>
        <v>0</v>
      </c>
      <c r="R114" s="121">
        <f>SUM(R115:R116)</f>
        <v>0</v>
      </c>
      <c r="T114" s="122">
        <f>SUM(T115:T116)</f>
        <v>0</v>
      </c>
      <c r="AR114" s="116" t="s">
        <v>80</v>
      </c>
      <c r="AT114" s="123" t="s">
        <v>71</v>
      </c>
      <c r="AU114" s="123" t="s">
        <v>80</v>
      </c>
      <c r="AY114" s="116" t="s">
        <v>153</v>
      </c>
      <c r="BK114" s="124">
        <f>SUM(BK115:BK116)</f>
        <v>0</v>
      </c>
    </row>
    <row r="115" spans="2:65" s="1" customFormat="1" ht="30" customHeight="1">
      <c r="B115" s="32"/>
      <c r="C115" s="127" t="s">
        <v>8</v>
      </c>
      <c r="D115" s="127" t="s">
        <v>155</v>
      </c>
      <c r="E115" s="128" t="s">
        <v>2072</v>
      </c>
      <c r="F115" s="129" t="s">
        <v>2073</v>
      </c>
      <c r="G115" s="130" t="s">
        <v>177</v>
      </c>
      <c r="H115" s="131">
        <v>15.728999999999999</v>
      </c>
      <c r="I115" s="132"/>
      <c r="J115" s="133">
        <f>ROUND(I115*H115,2)</f>
        <v>0</v>
      </c>
      <c r="K115" s="129" t="s">
        <v>159</v>
      </c>
      <c r="L115" s="32"/>
      <c r="M115" s="134" t="s">
        <v>19</v>
      </c>
      <c r="N115" s="135" t="s">
        <v>43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160</v>
      </c>
      <c r="AT115" s="138" t="s">
        <v>155</v>
      </c>
      <c r="AU115" s="138" t="s">
        <v>85</v>
      </c>
      <c r="AY115" s="17" t="s">
        <v>153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80</v>
      </c>
      <c r="BK115" s="139">
        <f>ROUND(I115*H115,2)</f>
        <v>0</v>
      </c>
      <c r="BL115" s="17" t="s">
        <v>160</v>
      </c>
      <c r="BM115" s="138" t="s">
        <v>2074</v>
      </c>
    </row>
    <row r="116" spans="2:65" s="1" customFormat="1" hidden="1">
      <c r="B116" s="32"/>
      <c r="D116" s="140" t="s">
        <v>162</v>
      </c>
      <c r="F116" s="141" t="s">
        <v>2075</v>
      </c>
      <c r="I116" s="142"/>
      <c r="L116" s="32"/>
      <c r="M116" s="176"/>
      <c r="N116" s="177"/>
      <c r="O116" s="177"/>
      <c r="P116" s="177"/>
      <c r="Q116" s="177"/>
      <c r="R116" s="177"/>
      <c r="S116" s="177"/>
      <c r="T116" s="178"/>
      <c r="AT116" s="17" t="s">
        <v>162</v>
      </c>
      <c r="AU116" s="17" t="s">
        <v>85</v>
      </c>
    </row>
    <row r="117" spans="2:65" s="1" customFormat="1" ht="6.95" customHeight="1"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2"/>
    </row>
  </sheetData>
  <sheetProtection algorithmName="SHA-512" hashValue="vvkeLCa9Kw4WSJb2MEtnNlINEVbUZ2AtyfrMLee8KAjP2xIEZlOa99CngRGWKL3hYyX1DAs2by+Au6wDev0TGg==" saltValue="3OPwFNQdxYpI3pKRzfPeWuv5Ods3UnQ5I/v0LwefdBoBTQ/xLwN+sgN7TEcbCAOCt3Bzgbu3DywrXcYlMSTNPQ==" spinCount="100000" sheet="1" objects="1" scenarios="1" formatColumns="0" formatRows="0" autoFilter="0"/>
  <autoFilter ref="C83:K116">
    <filterColumn colId="1">
      <filters blank="1">
        <filter val="D"/>
        <filter val="K"/>
        <filter val="M"/>
        <filter val="VV"/>
      </filters>
    </filterColumn>
  </autoFilter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1" r:id="rId2"/>
    <hyperlink ref="F93" r:id="rId3"/>
    <hyperlink ref="F96" r:id="rId4"/>
    <hyperlink ref="F99" r:id="rId5"/>
    <hyperlink ref="F102" r:id="rId6"/>
    <hyperlink ref="F106" r:id="rId7"/>
    <hyperlink ref="F109" r:id="rId8"/>
    <hyperlink ref="F112" r:id="rId9"/>
    <hyperlink ref="F116" r:id="rId10"/>
  </hyperlinks>
  <pageMargins left="0.39374999999999999" right="0.39374999999999999" top="0.39374999999999999" bottom="0.39374999999999999" header="0" footer="0"/>
  <pageSetup paperSize="9" scale="79" fitToHeight="100" orientation="landscape" blackAndWhite="1" r:id="rId11"/>
  <headerFooter>
    <oddFooter>&amp;CStrana &amp;P z &amp;N</oddFooter>
  </headerFooter>
  <drawing r:id="rId1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B2:BM122"/>
  <sheetViews>
    <sheetView showGridLines="0" topLeftCell="A66" workbookViewId="0"/>
  </sheetViews>
  <sheetFormatPr defaultRowHeight="11.2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107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4.45" customHeight="1">
      <c r="B7" s="20"/>
      <c r="E7" s="300" t="str">
        <f>'Rekapitulace stavby'!K6</f>
        <v>Stavební úpravy bytového domu ul. Partyzánská č. p. 302 v Pudlově</v>
      </c>
      <c r="F7" s="301"/>
      <c r="G7" s="301"/>
      <c r="H7" s="301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5.6" customHeight="1">
      <c r="B9" s="32"/>
      <c r="E9" s="290" t="s">
        <v>2076</v>
      </c>
      <c r="F9" s="299"/>
      <c r="G9" s="299"/>
      <c r="H9" s="29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26. 11. 2022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73"/>
      <c r="G18" s="273"/>
      <c r="H18" s="273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4.45" customHeight="1">
      <c r="B27" s="86"/>
      <c r="E27" s="277" t="s">
        <v>19</v>
      </c>
      <c r="F27" s="277"/>
      <c r="G27" s="277"/>
      <c r="H27" s="27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ROUND(J84,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ROUND((SUM(BE84:BE121)),  2)</f>
        <v>0</v>
      </c>
      <c r="I33" s="89">
        <v>0.21</v>
      </c>
      <c r="J33" s="88">
        <f>ROUND(((SUM(BE84:BE121))*I33),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ROUND((SUM(BF84:BF121)),  2)</f>
        <v>0</v>
      </c>
      <c r="I34" s="89">
        <v>0.15</v>
      </c>
      <c r="J34" s="88">
        <f>ROUND(((SUM(BF84:BF121))*I34),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ROUND((SUM(BG84:BG121)),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ROUND((SUM(BH84:BH121)),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ROUND((SUM(BI84:BI121)),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4.45" customHeight="1">
      <c r="B48" s="32"/>
      <c r="E48" s="300" t="str">
        <f>E7</f>
        <v>Stavební úpravy bytového domu ul. Partyzánská č. p. 302 v Pudlově</v>
      </c>
      <c r="F48" s="301"/>
      <c r="G48" s="301"/>
      <c r="H48" s="301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5.6" customHeight="1">
      <c r="B50" s="32"/>
      <c r="E50" s="290" t="str">
        <f>E9</f>
        <v>E.2.01.4 - Oprava septiku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Partyzánská 302</v>
      </c>
      <c r="I52" s="27" t="s">
        <v>23</v>
      </c>
      <c r="J52" s="49" t="str">
        <f>IF(J12="","",J12)</f>
        <v>26. 11. 2022</v>
      </c>
      <c r="L52" s="32"/>
    </row>
    <row r="53" spans="2:47" s="1" customFormat="1" ht="6.95" customHeight="1">
      <c r="B53" s="32"/>
      <c r="L53" s="32"/>
    </row>
    <row r="54" spans="2:47" s="1" customFormat="1" ht="15.6" customHeight="1">
      <c r="B54" s="32"/>
      <c r="C54" s="27" t="s">
        <v>25</v>
      </c>
      <c r="F54" s="25" t="str">
        <f>E15</f>
        <v>Město Bohumín</v>
      </c>
      <c r="I54" s="27" t="s">
        <v>31</v>
      </c>
      <c r="J54" s="30" t="str">
        <f>E21</f>
        <v>BENUTA PRO s.r.o.</v>
      </c>
      <c r="L54" s="32"/>
    </row>
    <row r="55" spans="2:47" s="1" customFormat="1" ht="15.6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T. Pacola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111</v>
      </c>
      <c r="D57" s="90"/>
      <c r="E57" s="90"/>
      <c r="F57" s="90"/>
      <c r="G57" s="90"/>
      <c r="H57" s="90"/>
      <c r="I57" s="90"/>
      <c r="J57" s="97" t="s">
        <v>112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J84</f>
        <v>0</v>
      </c>
      <c r="L59" s="32"/>
      <c r="AU59" s="17" t="s">
        <v>113</v>
      </c>
    </row>
    <row r="60" spans="2:47" s="8" customFormat="1" ht="24.95" customHeight="1">
      <c r="B60" s="99"/>
      <c r="D60" s="100" t="s">
        <v>114</v>
      </c>
      <c r="E60" s="101"/>
      <c r="F60" s="101"/>
      <c r="G60" s="101"/>
      <c r="H60" s="101"/>
      <c r="I60" s="101"/>
      <c r="J60" s="102">
        <f>J85</f>
        <v>0</v>
      </c>
      <c r="L60" s="99"/>
    </row>
    <row r="61" spans="2:47" s="9" customFormat="1" ht="19.899999999999999" customHeight="1">
      <c r="B61" s="103"/>
      <c r="D61" s="104" t="s">
        <v>115</v>
      </c>
      <c r="E61" s="105"/>
      <c r="F61" s="105"/>
      <c r="G61" s="105"/>
      <c r="H61" s="105"/>
      <c r="I61" s="105"/>
      <c r="J61" s="106">
        <f>J86</f>
        <v>0</v>
      </c>
      <c r="L61" s="103"/>
    </row>
    <row r="62" spans="2:47" s="9" customFormat="1" ht="19.899999999999999" customHeight="1">
      <c r="B62" s="103"/>
      <c r="D62" s="104" t="s">
        <v>120</v>
      </c>
      <c r="E62" s="105"/>
      <c r="F62" s="105"/>
      <c r="G62" s="105"/>
      <c r="H62" s="105"/>
      <c r="I62" s="105"/>
      <c r="J62" s="106">
        <f>J89</f>
        <v>0</v>
      </c>
      <c r="L62" s="103"/>
    </row>
    <row r="63" spans="2:47" s="9" customFormat="1" ht="19.899999999999999" customHeight="1">
      <c r="B63" s="103"/>
      <c r="D63" s="104" t="s">
        <v>2077</v>
      </c>
      <c r="E63" s="105"/>
      <c r="F63" s="105"/>
      <c r="G63" s="105"/>
      <c r="H63" s="105"/>
      <c r="I63" s="105"/>
      <c r="J63" s="106">
        <f>J107</f>
        <v>0</v>
      </c>
      <c r="L63" s="103"/>
    </row>
    <row r="64" spans="2:47" s="9" customFormat="1" ht="19.899999999999999" customHeight="1">
      <c r="B64" s="103"/>
      <c r="D64" s="104" t="s">
        <v>122</v>
      </c>
      <c r="E64" s="105"/>
      <c r="F64" s="105"/>
      <c r="G64" s="105"/>
      <c r="H64" s="105"/>
      <c r="I64" s="105"/>
      <c r="J64" s="106">
        <f>J119</f>
        <v>0</v>
      </c>
      <c r="L64" s="103"/>
    </row>
    <row r="65" spans="2:12" s="1" customFormat="1" ht="21.75" customHeight="1">
      <c r="B65" s="32"/>
      <c r="L65" s="32"/>
    </row>
    <row r="66" spans="2:12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>
      <c r="B71" s="32"/>
      <c r="C71" s="21" t="s">
        <v>138</v>
      </c>
      <c r="L71" s="32"/>
    </row>
    <row r="72" spans="2:12" s="1" customFormat="1" ht="6.95" customHeight="1">
      <c r="B72" s="32"/>
      <c r="L72" s="32"/>
    </row>
    <row r="73" spans="2:12" s="1" customFormat="1" ht="12" customHeight="1">
      <c r="B73" s="32"/>
      <c r="C73" s="27" t="s">
        <v>16</v>
      </c>
      <c r="L73" s="32"/>
    </row>
    <row r="74" spans="2:12" s="1" customFormat="1" ht="14.45" customHeight="1">
      <c r="B74" s="32"/>
      <c r="E74" s="300" t="str">
        <f>E7</f>
        <v>Stavební úpravy bytového domu ul. Partyzánská č. p. 302 v Pudlově</v>
      </c>
      <c r="F74" s="301"/>
      <c r="G74" s="301"/>
      <c r="H74" s="301"/>
      <c r="L74" s="32"/>
    </row>
    <row r="75" spans="2:12" s="1" customFormat="1" ht="12" customHeight="1">
      <c r="B75" s="32"/>
      <c r="C75" s="27" t="s">
        <v>108</v>
      </c>
      <c r="L75" s="32"/>
    </row>
    <row r="76" spans="2:12" s="1" customFormat="1" ht="15.6" customHeight="1">
      <c r="B76" s="32"/>
      <c r="E76" s="290" t="str">
        <f>E9</f>
        <v>E.2.01.4 - Oprava septiku</v>
      </c>
      <c r="F76" s="299"/>
      <c r="G76" s="299"/>
      <c r="H76" s="299"/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7" t="s">
        <v>21</v>
      </c>
      <c r="F78" s="25" t="str">
        <f>F12</f>
        <v>Partyzánská 302</v>
      </c>
      <c r="I78" s="27" t="s">
        <v>23</v>
      </c>
      <c r="J78" s="49" t="str">
        <f>IF(J12="","",J12)</f>
        <v>26. 11. 2022</v>
      </c>
      <c r="L78" s="32"/>
    </row>
    <row r="79" spans="2:12" s="1" customFormat="1" ht="6.95" customHeight="1">
      <c r="B79" s="32"/>
      <c r="L79" s="32"/>
    </row>
    <row r="80" spans="2:12" s="1" customFormat="1" ht="15.6" customHeight="1">
      <c r="B80" s="32"/>
      <c r="C80" s="27" t="s">
        <v>25</v>
      </c>
      <c r="F80" s="25" t="str">
        <f>E15</f>
        <v>Město Bohumín</v>
      </c>
      <c r="I80" s="27" t="s">
        <v>31</v>
      </c>
      <c r="J80" s="30" t="str">
        <f>E21</f>
        <v>BENUTA PRO s.r.o.</v>
      </c>
      <c r="L80" s="32"/>
    </row>
    <row r="81" spans="2:65" s="1" customFormat="1" ht="15.6" customHeight="1">
      <c r="B81" s="32"/>
      <c r="C81" s="27" t="s">
        <v>29</v>
      </c>
      <c r="F81" s="25" t="str">
        <f>IF(E18="","",E18)</f>
        <v>Vyplň údaj</v>
      </c>
      <c r="I81" s="27" t="s">
        <v>34</v>
      </c>
      <c r="J81" s="30" t="str">
        <f>E24</f>
        <v>Ing. T. Pacola</v>
      </c>
      <c r="L81" s="32"/>
    </row>
    <row r="82" spans="2:65" s="1" customFormat="1" ht="10.35" customHeight="1">
      <c r="B82" s="32"/>
      <c r="L82" s="32"/>
    </row>
    <row r="83" spans="2:65" s="10" customFormat="1" ht="29.25" customHeight="1">
      <c r="B83" s="107"/>
      <c r="C83" s="108" t="s">
        <v>139</v>
      </c>
      <c r="D83" s="109" t="s">
        <v>57</v>
      </c>
      <c r="E83" s="109" t="s">
        <v>53</v>
      </c>
      <c r="F83" s="109" t="s">
        <v>54</v>
      </c>
      <c r="G83" s="109" t="s">
        <v>140</v>
      </c>
      <c r="H83" s="109" t="s">
        <v>141</v>
      </c>
      <c r="I83" s="109" t="s">
        <v>142</v>
      </c>
      <c r="J83" s="109" t="s">
        <v>112</v>
      </c>
      <c r="K83" s="110" t="s">
        <v>143</v>
      </c>
      <c r="L83" s="107"/>
      <c r="M83" s="56" t="s">
        <v>19</v>
      </c>
      <c r="N83" s="57" t="s">
        <v>42</v>
      </c>
      <c r="O83" s="57" t="s">
        <v>144</v>
      </c>
      <c r="P83" s="57" t="s">
        <v>145</v>
      </c>
      <c r="Q83" s="57" t="s">
        <v>146</v>
      </c>
      <c r="R83" s="57" t="s">
        <v>147</v>
      </c>
      <c r="S83" s="57" t="s">
        <v>148</v>
      </c>
      <c r="T83" s="58" t="s">
        <v>149</v>
      </c>
    </row>
    <row r="84" spans="2:65" s="1" customFormat="1" ht="22.9" customHeight="1">
      <c r="B84" s="32"/>
      <c r="C84" s="61" t="s">
        <v>150</v>
      </c>
      <c r="J84" s="111">
        <f>BK84</f>
        <v>0</v>
      </c>
      <c r="L84" s="32"/>
      <c r="M84" s="59"/>
      <c r="N84" s="50"/>
      <c r="O84" s="50"/>
      <c r="P84" s="112">
        <f>P85</f>
        <v>0</v>
      </c>
      <c r="Q84" s="50"/>
      <c r="R84" s="112">
        <f>R85</f>
        <v>2.8762259999999995</v>
      </c>
      <c r="S84" s="50"/>
      <c r="T84" s="113">
        <f>T85</f>
        <v>2.9896680000000004</v>
      </c>
      <c r="AT84" s="17" t="s">
        <v>71</v>
      </c>
      <c r="AU84" s="17" t="s">
        <v>113</v>
      </c>
      <c r="BK84" s="114">
        <f>BK85</f>
        <v>0</v>
      </c>
    </row>
    <row r="85" spans="2:65" s="11" customFormat="1" ht="25.9" customHeight="1">
      <c r="B85" s="115"/>
      <c r="D85" s="116" t="s">
        <v>71</v>
      </c>
      <c r="E85" s="117" t="s">
        <v>151</v>
      </c>
      <c r="F85" s="117" t="s">
        <v>152</v>
      </c>
      <c r="I85" s="118"/>
      <c r="J85" s="119">
        <f>BK85</f>
        <v>0</v>
      </c>
      <c r="L85" s="115"/>
      <c r="M85" s="120"/>
      <c r="P85" s="121">
        <f>P86+P89+P107+P119</f>
        <v>0</v>
      </c>
      <c r="R85" s="121">
        <f>R86+R89+R107+R119</f>
        <v>2.8762259999999995</v>
      </c>
      <c r="T85" s="122">
        <f>T86+T89+T107+T119</f>
        <v>2.9896680000000004</v>
      </c>
      <c r="AR85" s="116" t="s">
        <v>80</v>
      </c>
      <c r="AT85" s="123" t="s">
        <v>71</v>
      </c>
      <c r="AU85" s="123" t="s">
        <v>72</v>
      </c>
      <c r="AY85" s="116" t="s">
        <v>153</v>
      </c>
      <c r="BK85" s="124">
        <f>BK86+BK89+BK107+BK119</f>
        <v>0</v>
      </c>
    </row>
    <row r="86" spans="2:65" s="11" customFormat="1" ht="22.9" customHeight="1">
      <c r="B86" s="115"/>
      <c r="D86" s="116" t="s">
        <v>71</v>
      </c>
      <c r="E86" s="125" t="s">
        <v>80</v>
      </c>
      <c r="F86" s="125" t="s">
        <v>154</v>
      </c>
      <c r="I86" s="118"/>
      <c r="J86" s="126">
        <f>BK86</f>
        <v>0</v>
      </c>
      <c r="L86" s="115"/>
      <c r="M86" s="120"/>
      <c r="P86" s="121">
        <f>SUM(P87:P88)</f>
        <v>0</v>
      </c>
      <c r="R86" s="121">
        <f>SUM(R87:R88)</f>
        <v>9.6000000000000002E-4</v>
      </c>
      <c r="T86" s="122">
        <f>SUM(T87:T88)</f>
        <v>0</v>
      </c>
      <c r="AR86" s="116" t="s">
        <v>80</v>
      </c>
      <c r="AT86" s="123" t="s">
        <v>71</v>
      </c>
      <c r="AU86" s="123" t="s">
        <v>80</v>
      </c>
      <c r="AY86" s="116" t="s">
        <v>153</v>
      </c>
      <c r="BK86" s="124">
        <f>SUM(BK87:BK88)</f>
        <v>0</v>
      </c>
    </row>
    <row r="87" spans="2:65" s="1" customFormat="1" ht="14.45" customHeight="1">
      <c r="B87" s="32"/>
      <c r="C87" s="127" t="s">
        <v>80</v>
      </c>
      <c r="D87" s="127" t="s">
        <v>155</v>
      </c>
      <c r="E87" s="128" t="s">
        <v>2078</v>
      </c>
      <c r="F87" s="129" t="s">
        <v>2079</v>
      </c>
      <c r="G87" s="130" t="s">
        <v>688</v>
      </c>
      <c r="H87" s="131">
        <v>8</v>
      </c>
      <c r="I87" s="132"/>
      <c r="J87" s="133">
        <f>ROUND(I87*H87,2)</f>
        <v>0</v>
      </c>
      <c r="K87" s="129" t="s">
        <v>159</v>
      </c>
      <c r="L87" s="32"/>
      <c r="M87" s="134" t="s">
        <v>19</v>
      </c>
      <c r="N87" s="135" t="s">
        <v>43</v>
      </c>
      <c r="P87" s="136">
        <f>O87*H87</f>
        <v>0</v>
      </c>
      <c r="Q87" s="136">
        <v>1.2E-4</v>
      </c>
      <c r="R87" s="136">
        <f>Q87*H87</f>
        <v>9.6000000000000002E-4</v>
      </c>
      <c r="S87" s="136">
        <v>0</v>
      </c>
      <c r="T87" s="137">
        <f>S87*H87</f>
        <v>0</v>
      </c>
      <c r="AR87" s="138" t="s">
        <v>160</v>
      </c>
      <c r="AT87" s="138" t="s">
        <v>155</v>
      </c>
      <c r="AU87" s="138" t="s">
        <v>85</v>
      </c>
      <c r="AY87" s="17" t="s">
        <v>153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7" t="s">
        <v>80</v>
      </c>
      <c r="BK87" s="139">
        <f>ROUND(I87*H87,2)</f>
        <v>0</v>
      </c>
      <c r="BL87" s="17" t="s">
        <v>160</v>
      </c>
      <c r="BM87" s="138" t="s">
        <v>2080</v>
      </c>
    </row>
    <row r="88" spans="2:65" s="1" customFormat="1" hidden="1">
      <c r="B88" s="32"/>
      <c r="D88" s="140" t="s">
        <v>162</v>
      </c>
      <c r="F88" s="141" t="s">
        <v>2081</v>
      </c>
      <c r="I88" s="142"/>
      <c r="L88" s="32"/>
      <c r="M88" s="143"/>
      <c r="T88" s="53"/>
      <c r="AT88" s="17" t="s">
        <v>162</v>
      </c>
      <c r="AU88" s="17" t="s">
        <v>85</v>
      </c>
    </row>
    <row r="89" spans="2:65" s="11" customFormat="1" ht="22.9" customHeight="1">
      <c r="B89" s="115"/>
      <c r="D89" s="116" t="s">
        <v>71</v>
      </c>
      <c r="E89" s="125" t="s">
        <v>206</v>
      </c>
      <c r="F89" s="125" t="s">
        <v>634</v>
      </c>
      <c r="I89" s="118"/>
      <c r="J89" s="126">
        <f>BK89</f>
        <v>0</v>
      </c>
      <c r="L89" s="115"/>
      <c r="M89" s="120"/>
      <c r="P89" s="121">
        <f>SUM(P90:P106)</f>
        <v>0</v>
      </c>
      <c r="R89" s="121">
        <f>SUM(R90:R106)</f>
        <v>2.8752659999999994</v>
      </c>
      <c r="T89" s="122">
        <f>SUM(T90:T106)</f>
        <v>2.9896680000000004</v>
      </c>
      <c r="AR89" s="116" t="s">
        <v>80</v>
      </c>
      <c r="AT89" s="123" t="s">
        <v>71</v>
      </c>
      <c r="AU89" s="123" t="s">
        <v>80</v>
      </c>
      <c r="AY89" s="116" t="s">
        <v>153</v>
      </c>
      <c r="BK89" s="124">
        <f>SUM(BK90:BK106)</f>
        <v>0</v>
      </c>
    </row>
    <row r="90" spans="2:65" s="1" customFormat="1" ht="14.45" customHeight="1">
      <c r="B90" s="32"/>
      <c r="C90" s="127" t="s">
        <v>85</v>
      </c>
      <c r="D90" s="127" t="s">
        <v>155</v>
      </c>
      <c r="E90" s="128" t="s">
        <v>2082</v>
      </c>
      <c r="F90" s="129" t="s">
        <v>2083</v>
      </c>
      <c r="G90" s="130" t="s">
        <v>158</v>
      </c>
      <c r="H90" s="131">
        <v>16</v>
      </c>
      <c r="I90" s="132"/>
      <c r="J90" s="133">
        <f>ROUND(I90*H90,2)</f>
        <v>0</v>
      </c>
      <c r="K90" s="129" t="s">
        <v>159</v>
      </c>
      <c r="L90" s="32"/>
      <c r="M90" s="134" t="s">
        <v>19</v>
      </c>
      <c r="N90" s="135" t="s">
        <v>43</v>
      </c>
      <c r="P90" s="136">
        <f>O90*H90</f>
        <v>0</v>
      </c>
      <c r="Q90" s="136">
        <v>1.0000000000000001E-5</v>
      </c>
      <c r="R90" s="136">
        <f>Q90*H90</f>
        <v>1.6000000000000001E-4</v>
      </c>
      <c r="S90" s="136">
        <v>0</v>
      </c>
      <c r="T90" s="137">
        <f>S90*H90</f>
        <v>0</v>
      </c>
      <c r="AR90" s="138" t="s">
        <v>160</v>
      </c>
      <c r="AT90" s="138" t="s">
        <v>155</v>
      </c>
      <c r="AU90" s="138" t="s">
        <v>85</v>
      </c>
      <c r="AY90" s="17" t="s">
        <v>153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160</v>
      </c>
      <c r="BM90" s="138" t="s">
        <v>2084</v>
      </c>
    </row>
    <row r="91" spans="2:65" s="1" customFormat="1" hidden="1">
      <c r="B91" s="32"/>
      <c r="D91" s="140" t="s">
        <v>162</v>
      </c>
      <c r="F91" s="141" t="s">
        <v>2085</v>
      </c>
      <c r="I91" s="142"/>
      <c r="L91" s="32"/>
      <c r="M91" s="143"/>
      <c r="T91" s="53"/>
      <c r="AT91" s="17" t="s">
        <v>162</v>
      </c>
      <c r="AU91" s="17" t="s">
        <v>85</v>
      </c>
    </row>
    <row r="92" spans="2:65" s="12" customFormat="1">
      <c r="B92" s="144"/>
      <c r="D92" s="145" t="s">
        <v>164</v>
      </c>
      <c r="E92" s="146" t="s">
        <v>19</v>
      </c>
      <c r="F92" s="147" t="s">
        <v>2086</v>
      </c>
      <c r="H92" s="148">
        <v>16</v>
      </c>
      <c r="I92" s="149"/>
      <c r="L92" s="144"/>
      <c r="M92" s="150"/>
      <c r="T92" s="151"/>
      <c r="AT92" s="146" t="s">
        <v>164</v>
      </c>
      <c r="AU92" s="146" t="s">
        <v>85</v>
      </c>
      <c r="AV92" s="12" t="s">
        <v>85</v>
      </c>
      <c r="AW92" s="12" t="s">
        <v>33</v>
      </c>
      <c r="AX92" s="12" t="s">
        <v>80</v>
      </c>
      <c r="AY92" s="146" t="s">
        <v>153</v>
      </c>
    </row>
    <row r="93" spans="2:65" s="1" customFormat="1" ht="14.45" customHeight="1">
      <c r="B93" s="32"/>
      <c r="C93" s="127" t="s">
        <v>170</v>
      </c>
      <c r="D93" s="127" t="s">
        <v>155</v>
      </c>
      <c r="E93" s="128" t="s">
        <v>2087</v>
      </c>
      <c r="F93" s="129" t="s">
        <v>2088</v>
      </c>
      <c r="G93" s="130" t="s">
        <v>202</v>
      </c>
      <c r="H93" s="131">
        <v>36.799999999999997</v>
      </c>
      <c r="I93" s="132"/>
      <c r="J93" s="133">
        <f>ROUND(I93*H93,2)</f>
        <v>0</v>
      </c>
      <c r="K93" s="129" t="s">
        <v>159</v>
      </c>
      <c r="L93" s="32"/>
      <c r="M93" s="134" t="s">
        <v>19</v>
      </c>
      <c r="N93" s="135" t="s">
        <v>43</v>
      </c>
      <c r="P93" s="136">
        <f>O93*H93</f>
        <v>0</v>
      </c>
      <c r="Q93" s="136">
        <v>1.0000000000000001E-5</v>
      </c>
      <c r="R93" s="136">
        <f>Q93*H93</f>
        <v>3.68E-4</v>
      </c>
      <c r="S93" s="136">
        <v>0</v>
      </c>
      <c r="T93" s="137">
        <f>S93*H93</f>
        <v>0</v>
      </c>
      <c r="AR93" s="138" t="s">
        <v>160</v>
      </c>
      <c r="AT93" s="138" t="s">
        <v>155</v>
      </c>
      <c r="AU93" s="138" t="s">
        <v>85</v>
      </c>
      <c r="AY93" s="17" t="s">
        <v>153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80</v>
      </c>
      <c r="BK93" s="139">
        <f>ROUND(I93*H93,2)</f>
        <v>0</v>
      </c>
      <c r="BL93" s="17" t="s">
        <v>160</v>
      </c>
      <c r="BM93" s="138" t="s">
        <v>2089</v>
      </c>
    </row>
    <row r="94" spans="2:65" s="1" customFormat="1" hidden="1">
      <c r="B94" s="32"/>
      <c r="D94" s="140" t="s">
        <v>162</v>
      </c>
      <c r="F94" s="141" t="s">
        <v>2090</v>
      </c>
      <c r="I94" s="142"/>
      <c r="L94" s="32"/>
      <c r="M94" s="143"/>
      <c r="T94" s="53"/>
      <c r="AT94" s="17" t="s">
        <v>162</v>
      </c>
      <c r="AU94" s="17" t="s">
        <v>85</v>
      </c>
    </row>
    <row r="95" spans="2:65" s="12" customFormat="1">
      <c r="B95" s="144"/>
      <c r="D95" s="145" t="s">
        <v>164</v>
      </c>
      <c r="E95" s="146" t="s">
        <v>19</v>
      </c>
      <c r="F95" s="147" t="s">
        <v>2091</v>
      </c>
      <c r="H95" s="148">
        <v>36.799999999999997</v>
      </c>
      <c r="I95" s="149"/>
      <c r="L95" s="144"/>
      <c r="M95" s="150"/>
      <c r="T95" s="151"/>
      <c r="AT95" s="146" t="s">
        <v>164</v>
      </c>
      <c r="AU95" s="146" t="s">
        <v>85</v>
      </c>
      <c r="AV95" s="12" t="s">
        <v>85</v>
      </c>
      <c r="AW95" s="12" t="s">
        <v>33</v>
      </c>
      <c r="AX95" s="12" t="s">
        <v>80</v>
      </c>
      <c r="AY95" s="146" t="s">
        <v>153</v>
      </c>
    </row>
    <row r="96" spans="2:65" s="1" customFormat="1" ht="14.45" customHeight="1">
      <c r="B96" s="32"/>
      <c r="C96" s="127" t="s">
        <v>160</v>
      </c>
      <c r="D96" s="127" t="s">
        <v>155</v>
      </c>
      <c r="E96" s="128" t="s">
        <v>2092</v>
      </c>
      <c r="F96" s="129" t="s">
        <v>2093</v>
      </c>
      <c r="G96" s="130" t="s">
        <v>202</v>
      </c>
      <c r="H96" s="131">
        <v>45.298000000000002</v>
      </c>
      <c r="I96" s="132"/>
      <c r="J96" s="133">
        <f>ROUND(I96*H96,2)</f>
        <v>0</v>
      </c>
      <c r="K96" s="129" t="s">
        <v>159</v>
      </c>
      <c r="L96" s="32"/>
      <c r="M96" s="134" t="s">
        <v>19</v>
      </c>
      <c r="N96" s="135" t="s">
        <v>43</v>
      </c>
      <c r="P96" s="136">
        <f>O96*H96</f>
        <v>0</v>
      </c>
      <c r="Q96" s="136">
        <v>0</v>
      </c>
      <c r="R96" s="136">
        <f>Q96*H96</f>
        <v>0</v>
      </c>
      <c r="S96" s="136">
        <v>6.6000000000000003E-2</v>
      </c>
      <c r="T96" s="137">
        <f>S96*H96</f>
        <v>2.9896680000000004</v>
      </c>
      <c r="AR96" s="138" t="s">
        <v>160</v>
      </c>
      <c r="AT96" s="138" t="s">
        <v>155</v>
      </c>
      <c r="AU96" s="138" t="s">
        <v>85</v>
      </c>
      <c r="AY96" s="17" t="s">
        <v>153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80</v>
      </c>
      <c r="BK96" s="139">
        <f>ROUND(I96*H96,2)</f>
        <v>0</v>
      </c>
      <c r="BL96" s="17" t="s">
        <v>160</v>
      </c>
      <c r="BM96" s="138" t="s">
        <v>2094</v>
      </c>
    </row>
    <row r="97" spans="2:65" s="1" customFormat="1" hidden="1">
      <c r="B97" s="32"/>
      <c r="D97" s="140" t="s">
        <v>162</v>
      </c>
      <c r="F97" s="141" t="s">
        <v>2095</v>
      </c>
      <c r="I97" s="142"/>
      <c r="L97" s="32"/>
      <c r="M97" s="143"/>
      <c r="T97" s="53"/>
      <c r="AT97" s="17" t="s">
        <v>162</v>
      </c>
      <c r="AU97" s="17" t="s">
        <v>85</v>
      </c>
    </row>
    <row r="98" spans="2:65" s="12" customFormat="1">
      <c r="B98" s="144"/>
      <c r="D98" s="145" t="s">
        <v>164</v>
      </c>
      <c r="E98" s="146" t="s">
        <v>19</v>
      </c>
      <c r="F98" s="147" t="s">
        <v>2096</v>
      </c>
      <c r="H98" s="148">
        <v>45.298000000000002</v>
      </c>
      <c r="I98" s="149"/>
      <c r="L98" s="144"/>
      <c r="M98" s="150"/>
      <c r="T98" s="151"/>
      <c r="AT98" s="146" t="s">
        <v>164</v>
      </c>
      <c r="AU98" s="146" t="s">
        <v>85</v>
      </c>
      <c r="AV98" s="12" t="s">
        <v>85</v>
      </c>
      <c r="AW98" s="12" t="s">
        <v>33</v>
      </c>
      <c r="AX98" s="12" t="s">
        <v>80</v>
      </c>
      <c r="AY98" s="146" t="s">
        <v>153</v>
      </c>
    </row>
    <row r="99" spans="2:65" s="1" customFormat="1" ht="14.45" customHeight="1">
      <c r="B99" s="32"/>
      <c r="C99" s="127" t="s">
        <v>181</v>
      </c>
      <c r="D99" s="127" t="s">
        <v>155</v>
      </c>
      <c r="E99" s="128" t="s">
        <v>2097</v>
      </c>
      <c r="F99" s="129" t="s">
        <v>2098</v>
      </c>
      <c r="G99" s="130" t="s">
        <v>202</v>
      </c>
      <c r="H99" s="131">
        <v>45.3</v>
      </c>
      <c r="I99" s="132"/>
      <c r="J99" s="133">
        <f>ROUND(I99*H99,2)</f>
        <v>0</v>
      </c>
      <c r="K99" s="129" t="s">
        <v>159</v>
      </c>
      <c r="L99" s="32"/>
      <c r="M99" s="134" t="s">
        <v>19</v>
      </c>
      <c r="N99" s="135" t="s">
        <v>43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160</v>
      </c>
      <c r="AT99" s="138" t="s">
        <v>155</v>
      </c>
      <c r="AU99" s="138" t="s">
        <v>85</v>
      </c>
      <c r="AY99" s="17" t="s">
        <v>153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80</v>
      </c>
      <c r="BK99" s="139">
        <f>ROUND(I99*H99,2)</f>
        <v>0</v>
      </c>
      <c r="BL99" s="17" t="s">
        <v>160</v>
      </c>
      <c r="BM99" s="138" t="s">
        <v>2099</v>
      </c>
    </row>
    <row r="100" spans="2:65" s="1" customFormat="1" hidden="1">
      <c r="B100" s="32"/>
      <c r="D100" s="140" t="s">
        <v>162</v>
      </c>
      <c r="F100" s="141" t="s">
        <v>2100</v>
      </c>
      <c r="I100" s="142"/>
      <c r="L100" s="32"/>
      <c r="M100" s="143"/>
      <c r="T100" s="53"/>
      <c r="AT100" s="17" t="s">
        <v>162</v>
      </c>
      <c r="AU100" s="17" t="s">
        <v>85</v>
      </c>
    </row>
    <row r="101" spans="2:65" s="1" customFormat="1" ht="14.45" customHeight="1">
      <c r="B101" s="32"/>
      <c r="C101" s="127" t="s">
        <v>186</v>
      </c>
      <c r="D101" s="127" t="s">
        <v>155</v>
      </c>
      <c r="E101" s="128" t="s">
        <v>2101</v>
      </c>
      <c r="F101" s="129" t="s">
        <v>2102</v>
      </c>
      <c r="G101" s="130" t="s">
        <v>202</v>
      </c>
      <c r="H101" s="131">
        <v>45.3</v>
      </c>
      <c r="I101" s="132"/>
      <c r="J101" s="133">
        <f>ROUND(I101*H101,2)</f>
        <v>0</v>
      </c>
      <c r="K101" s="129" t="s">
        <v>159</v>
      </c>
      <c r="L101" s="32"/>
      <c r="M101" s="134" t="s">
        <v>19</v>
      </c>
      <c r="N101" s="135" t="s">
        <v>43</v>
      </c>
      <c r="P101" s="136">
        <f>O101*H101</f>
        <v>0</v>
      </c>
      <c r="Q101" s="136">
        <v>6.0429999999999998E-2</v>
      </c>
      <c r="R101" s="136">
        <f>Q101*H101</f>
        <v>2.7374789999999996</v>
      </c>
      <c r="S101" s="136">
        <v>0</v>
      </c>
      <c r="T101" s="137">
        <f>S101*H101</f>
        <v>0</v>
      </c>
      <c r="AR101" s="138" t="s">
        <v>160</v>
      </c>
      <c r="AT101" s="138" t="s">
        <v>155</v>
      </c>
      <c r="AU101" s="138" t="s">
        <v>85</v>
      </c>
      <c r="AY101" s="17" t="s">
        <v>153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80</v>
      </c>
      <c r="BK101" s="139">
        <f>ROUND(I101*H101,2)</f>
        <v>0</v>
      </c>
      <c r="BL101" s="17" t="s">
        <v>160</v>
      </c>
      <c r="BM101" s="138" t="s">
        <v>2103</v>
      </c>
    </row>
    <row r="102" spans="2:65" s="1" customFormat="1" hidden="1">
      <c r="B102" s="32"/>
      <c r="D102" s="140" t="s">
        <v>162</v>
      </c>
      <c r="F102" s="141" t="s">
        <v>2104</v>
      </c>
      <c r="I102" s="142"/>
      <c r="L102" s="32"/>
      <c r="M102" s="143"/>
      <c r="T102" s="53"/>
      <c r="AT102" s="17" t="s">
        <v>162</v>
      </c>
      <c r="AU102" s="17" t="s">
        <v>85</v>
      </c>
    </row>
    <row r="103" spans="2:65" s="1" customFormat="1" ht="19.899999999999999" customHeight="1">
      <c r="B103" s="32"/>
      <c r="C103" s="127" t="s">
        <v>191</v>
      </c>
      <c r="D103" s="127" t="s">
        <v>155</v>
      </c>
      <c r="E103" s="128" t="s">
        <v>2105</v>
      </c>
      <c r="F103" s="129" t="s">
        <v>2106</v>
      </c>
      <c r="G103" s="130" t="s">
        <v>202</v>
      </c>
      <c r="H103" s="131">
        <v>45.3</v>
      </c>
      <c r="I103" s="132"/>
      <c r="J103" s="133">
        <f>ROUND(I103*H103,2)</f>
        <v>0</v>
      </c>
      <c r="K103" s="129" t="s">
        <v>159</v>
      </c>
      <c r="L103" s="32"/>
      <c r="M103" s="134" t="s">
        <v>19</v>
      </c>
      <c r="N103" s="135" t="s">
        <v>43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160</v>
      </c>
      <c r="AT103" s="138" t="s">
        <v>155</v>
      </c>
      <c r="AU103" s="138" t="s">
        <v>85</v>
      </c>
      <c r="AY103" s="17" t="s">
        <v>153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7" t="s">
        <v>80</v>
      </c>
      <c r="BK103" s="139">
        <f>ROUND(I103*H103,2)</f>
        <v>0</v>
      </c>
      <c r="BL103" s="17" t="s">
        <v>160</v>
      </c>
      <c r="BM103" s="138" t="s">
        <v>2107</v>
      </c>
    </row>
    <row r="104" spans="2:65" s="1" customFormat="1" hidden="1">
      <c r="B104" s="32"/>
      <c r="D104" s="140" t="s">
        <v>162</v>
      </c>
      <c r="F104" s="141" t="s">
        <v>2108</v>
      </c>
      <c r="I104" s="142"/>
      <c r="L104" s="32"/>
      <c r="M104" s="143"/>
      <c r="T104" s="53"/>
      <c r="AT104" s="17" t="s">
        <v>162</v>
      </c>
      <c r="AU104" s="17" t="s">
        <v>85</v>
      </c>
    </row>
    <row r="105" spans="2:65" s="1" customFormat="1" ht="14.45" customHeight="1">
      <c r="B105" s="32"/>
      <c r="C105" s="127" t="s">
        <v>199</v>
      </c>
      <c r="D105" s="127" t="s">
        <v>155</v>
      </c>
      <c r="E105" s="128" t="s">
        <v>2109</v>
      </c>
      <c r="F105" s="129" t="s">
        <v>2110</v>
      </c>
      <c r="G105" s="130" t="s">
        <v>202</v>
      </c>
      <c r="H105" s="131">
        <v>45.3</v>
      </c>
      <c r="I105" s="132"/>
      <c r="J105" s="133">
        <f>ROUND(I105*H105,2)</f>
        <v>0</v>
      </c>
      <c r="K105" s="129" t="s">
        <v>159</v>
      </c>
      <c r="L105" s="32"/>
      <c r="M105" s="134" t="s">
        <v>19</v>
      </c>
      <c r="N105" s="135" t="s">
        <v>43</v>
      </c>
      <c r="P105" s="136">
        <f>O105*H105</f>
        <v>0</v>
      </c>
      <c r="Q105" s="136">
        <v>3.0300000000000001E-3</v>
      </c>
      <c r="R105" s="136">
        <f>Q105*H105</f>
        <v>0.13725899999999999</v>
      </c>
      <c r="S105" s="136">
        <v>0</v>
      </c>
      <c r="T105" s="137">
        <f>S105*H105</f>
        <v>0</v>
      </c>
      <c r="AR105" s="138" t="s">
        <v>160</v>
      </c>
      <c r="AT105" s="138" t="s">
        <v>155</v>
      </c>
      <c r="AU105" s="138" t="s">
        <v>85</v>
      </c>
      <c r="AY105" s="17" t="s">
        <v>153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80</v>
      </c>
      <c r="BK105" s="139">
        <f>ROUND(I105*H105,2)</f>
        <v>0</v>
      </c>
      <c r="BL105" s="17" t="s">
        <v>160</v>
      </c>
      <c r="BM105" s="138" t="s">
        <v>2111</v>
      </c>
    </row>
    <row r="106" spans="2:65" s="1" customFormat="1" hidden="1">
      <c r="B106" s="32"/>
      <c r="D106" s="140" t="s">
        <v>162</v>
      </c>
      <c r="F106" s="141" t="s">
        <v>2112</v>
      </c>
      <c r="I106" s="142"/>
      <c r="L106" s="32"/>
      <c r="M106" s="143"/>
      <c r="T106" s="53"/>
      <c r="AT106" s="17" t="s">
        <v>162</v>
      </c>
      <c r="AU106" s="17" t="s">
        <v>85</v>
      </c>
    </row>
    <row r="107" spans="2:65" s="11" customFormat="1" ht="22.9" customHeight="1">
      <c r="B107" s="115"/>
      <c r="D107" s="116" t="s">
        <v>71</v>
      </c>
      <c r="E107" s="125" t="s">
        <v>812</v>
      </c>
      <c r="F107" s="125" t="s">
        <v>813</v>
      </c>
      <c r="I107" s="118"/>
      <c r="J107" s="126">
        <f>BK107</f>
        <v>0</v>
      </c>
      <c r="L107" s="115"/>
      <c r="M107" s="120"/>
      <c r="P107" s="121">
        <f>SUM(P108:P118)</f>
        <v>0</v>
      </c>
      <c r="R107" s="121">
        <f>SUM(R108:R118)</f>
        <v>0</v>
      </c>
      <c r="T107" s="122">
        <f>SUM(T108:T118)</f>
        <v>0</v>
      </c>
      <c r="AR107" s="116" t="s">
        <v>80</v>
      </c>
      <c r="AT107" s="123" t="s">
        <v>71</v>
      </c>
      <c r="AU107" s="123" t="s">
        <v>80</v>
      </c>
      <c r="AY107" s="116" t="s">
        <v>153</v>
      </c>
      <c r="BK107" s="124">
        <f>SUM(BK108:BK118)</f>
        <v>0</v>
      </c>
    </row>
    <row r="108" spans="2:65" s="1" customFormat="1" ht="19.899999999999999" customHeight="1">
      <c r="B108" s="32"/>
      <c r="C108" s="127" t="s">
        <v>206</v>
      </c>
      <c r="D108" s="127" t="s">
        <v>155</v>
      </c>
      <c r="E108" s="128" t="s">
        <v>2113</v>
      </c>
      <c r="F108" s="129" t="s">
        <v>2114</v>
      </c>
      <c r="G108" s="130" t="s">
        <v>177</v>
      </c>
      <c r="H108" s="131">
        <v>2.99</v>
      </c>
      <c r="I108" s="132"/>
      <c r="J108" s="133">
        <f>ROUND(I108*H108,2)</f>
        <v>0</v>
      </c>
      <c r="K108" s="129" t="s">
        <v>159</v>
      </c>
      <c r="L108" s="32"/>
      <c r="M108" s="134" t="s">
        <v>19</v>
      </c>
      <c r="N108" s="135" t="s">
        <v>43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160</v>
      </c>
      <c r="AT108" s="138" t="s">
        <v>155</v>
      </c>
      <c r="AU108" s="138" t="s">
        <v>85</v>
      </c>
      <c r="AY108" s="17" t="s">
        <v>153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80</v>
      </c>
      <c r="BK108" s="139">
        <f>ROUND(I108*H108,2)</f>
        <v>0</v>
      </c>
      <c r="BL108" s="17" t="s">
        <v>160</v>
      </c>
      <c r="BM108" s="138" t="s">
        <v>2115</v>
      </c>
    </row>
    <row r="109" spans="2:65" s="1" customFormat="1" hidden="1">
      <c r="B109" s="32"/>
      <c r="D109" s="140" t="s">
        <v>162</v>
      </c>
      <c r="F109" s="141" t="s">
        <v>2116</v>
      </c>
      <c r="I109" s="142"/>
      <c r="L109" s="32"/>
      <c r="M109" s="143"/>
      <c r="T109" s="53"/>
      <c r="AT109" s="17" t="s">
        <v>162</v>
      </c>
      <c r="AU109" s="17" t="s">
        <v>85</v>
      </c>
    </row>
    <row r="110" spans="2:65" s="1" customFormat="1" ht="14.45" customHeight="1">
      <c r="B110" s="32"/>
      <c r="C110" s="127" t="s">
        <v>215</v>
      </c>
      <c r="D110" s="127" t="s">
        <v>155</v>
      </c>
      <c r="E110" s="128" t="s">
        <v>2117</v>
      </c>
      <c r="F110" s="129" t="s">
        <v>2118</v>
      </c>
      <c r="G110" s="130" t="s">
        <v>177</v>
      </c>
      <c r="H110" s="131">
        <v>35.880000000000003</v>
      </c>
      <c r="I110" s="132"/>
      <c r="J110" s="133">
        <f>ROUND(I110*H110,2)</f>
        <v>0</v>
      </c>
      <c r="K110" s="129" t="s">
        <v>159</v>
      </c>
      <c r="L110" s="32"/>
      <c r="M110" s="134" t="s">
        <v>19</v>
      </c>
      <c r="N110" s="135" t="s">
        <v>43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160</v>
      </c>
      <c r="AT110" s="138" t="s">
        <v>155</v>
      </c>
      <c r="AU110" s="138" t="s">
        <v>85</v>
      </c>
      <c r="AY110" s="17" t="s">
        <v>153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80</v>
      </c>
      <c r="BK110" s="139">
        <f>ROUND(I110*H110,2)</f>
        <v>0</v>
      </c>
      <c r="BL110" s="17" t="s">
        <v>160</v>
      </c>
      <c r="BM110" s="138" t="s">
        <v>2119</v>
      </c>
    </row>
    <row r="111" spans="2:65" s="1" customFormat="1" hidden="1">
      <c r="B111" s="32"/>
      <c r="D111" s="140" t="s">
        <v>162</v>
      </c>
      <c r="F111" s="141" t="s">
        <v>2120</v>
      </c>
      <c r="I111" s="142"/>
      <c r="L111" s="32"/>
      <c r="M111" s="143"/>
      <c r="T111" s="53"/>
      <c r="AT111" s="17" t="s">
        <v>162</v>
      </c>
      <c r="AU111" s="17" t="s">
        <v>85</v>
      </c>
    </row>
    <row r="112" spans="2:65" s="12" customFormat="1">
      <c r="B112" s="144"/>
      <c r="D112" s="145" t="s">
        <v>164</v>
      </c>
      <c r="F112" s="147" t="s">
        <v>2121</v>
      </c>
      <c r="H112" s="148">
        <v>35.880000000000003</v>
      </c>
      <c r="I112" s="149"/>
      <c r="L112" s="144"/>
      <c r="M112" s="150"/>
      <c r="T112" s="151"/>
      <c r="AT112" s="146" t="s">
        <v>164</v>
      </c>
      <c r="AU112" s="146" t="s">
        <v>85</v>
      </c>
      <c r="AV112" s="12" t="s">
        <v>85</v>
      </c>
      <c r="AW112" s="12" t="s">
        <v>4</v>
      </c>
      <c r="AX112" s="12" t="s">
        <v>80</v>
      </c>
      <c r="AY112" s="146" t="s">
        <v>153</v>
      </c>
    </row>
    <row r="113" spans="2:65" s="1" customFormat="1" ht="14.45" customHeight="1">
      <c r="B113" s="32"/>
      <c r="C113" s="127" t="s">
        <v>221</v>
      </c>
      <c r="D113" s="127" t="s">
        <v>155</v>
      </c>
      <c r="E113" s="128" t="s">
        <v>2122</v>
      </c>
      <c r="F113" s="129" t="s">
        <v>2123</v>
      </c>
      <c r="G113" s="130" t="s">
        <v>177</v>
      </c>
      <c r="H113" s="131">
        <v>2.99</v>
      </c>
      <c r="I113" s="132"/>
      <c r="J113" s="133">
        <f>ROUND(I113*H113,2)</f>
        <v>0</v>
      </c>
      <c r="K113" s="129" t="s">
        <v>159</v>
      </c>
      <c r="L113" s="32"/>
      <c r="M113" s="134" t="s">
        <v>19</v>
      </c>
      <c r="N113" s="135" t="s">
        <v>43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160</v>
      </c>
      <c r="AT113" s="138" t="s">
        <v>155</v>
      </c>
      <c r="AU113" s="138" t="s">
        <v>85</v>
      </c>
      <c r="AY113" s="17" t="s">
        <v>153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80</v>
      </c>
      <c r="BK113" s="139">
        <f>ROUND(I113*H113,2)</f>
        <v>0</v>
      </c>
      <c r="BL113" s="17" t="s">
        <v>160</v>
      </c>
      <c r="BM113" s="138" t="s">
        <v>2124</v>
      </c>
    </row>
    <row r="114" spans="2:65" s="1" customFormat="1" hidden="1">
      <c r="B114" s="32"/>
      <c r="D114" s="140" t="s">
        <v>162</v>
      </c>
      <c r="F114" s="141" t="s">
        <v>2125</v>
      </c>
      <c r="I114" s="142"/>
      <c r="L114" s="32"/>
      <c r="M114" s="143"/>
      <c r="T114" s="53"/>
      <c r="AT114" s="17" t="s">
        <v>162</v>
      </c>
      <c r="AU114" s="17" t="s">
        <v>85</v>
      </c>
    </row>
    <row r="115" spans="2:65" s="1" customFormat="1" ht="22.15" customHeight="1">
      <c r="B115" s="32"/>
      <c r="C115" s="127" t="s">
        <v>225</v>
      </c>
      <c r="D115" s="127" t="s">
        <v>155</v>
      </c>
      <c r="E115" s="128" t="s">
        <v>2126</v>
      </c>
      <c r="F115" s="129" t="s">
        <v>2127</v>
      </c>
      <c r="G115" s="130" t="s">
        <v>177</v>
      </c>
      <c r="H115" s="131">
        <v>2.99</v>
      </c>
      <c r="I115" s="132"/>
      <c r="J115" s="133">
        <f>ROUND(I115*H115,2)</f>
        <v>0</v>
      </c>
      <c r="K115" s="129" t="s">
        <v>159</v>
      </c>
      <c r="L115" s="32"/>
      <c r="M115" s="134" t="s">
        <v>19</v>
      </c>
      <c r="N115" s="135" t="s">
        <v>43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160</v>
      </c>
      <c r="AT115" s="138" t="s">
        <v>155</v>
      </c>
      <c r="AU115" s="138" t="s">
        <v>85</v>
      </c>
      <c r="AY115" s="17" t="s">
        <v>153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80</v>
      </c>
      <c r="BK115" s="139">
        <f>ROUND(I115*H115,2)</f>
        <v>0</v>
      </c>
      <c r="BL115" s="17" t="s">
        <v>160</v>
      </c>
      <c r="BM115" s="138" t="s">
        <v>2128</v>
      </c>
    </row>
    <row r="116" spans="2:65" s="1" customFormat="1" hidden="1">
      <c r="B116" s="32"/>
      <c r="D116" s="140" t="s">
        <v>162</v>
      </c>
      <c r="F116" s="141" t="s">
        <v>2129</v>
      </c>
      <c r="I116" s="142"/>
      <c r="L116" s="32"/>
      <c r="M116" s="143"/>
      <c r="T116" s="53"/>
      <c r="AT116" s="17" t="s">
        <v>162</v>
      </c>
      <c r="AU116" s="17" t="s">
        <v>85</v>
      </c>
    </row>
    <row r="117" spans="2:65" s="1" customFormat="1" ht="22.15" customHeight="1">
      <c r="B117" s="32"/>
      <c r="C117" s="127" t="s">
        <v>231</v>
      </c>
      <c r="D117" s="127" t="s">
        <v>155</v>
      </c>
      <c r="E117" s="128" t="s">
        <v>2130</v>
      </c>
      <c r="F117" s="129" t="s">
        <v>2131</v>
      </c>
      <c r="G117" s="130" t="s">
        <v>177</v>
      </c>
      <c r="H117" s="131">
        <v>2.99</v>
      </c>
      <c r="I117" s="132"/>
      <c r="J117" s="133">
        <f>ROUND(I117*H117,2)</f>
        <v>0</v>
      </c>
      <c r="K117" s="129" t="s">
        <v>159</v>
      </c>
      <c r="L117" s="32"/>
      <c r="M117" s="134" t="s">
        <v>19</v>
      </c>
      <c r="N117" s="135" t="s">
        <v>43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160</v>
      </c>
      <c r="AT117" s="138" t="s">
        <v>155</v>
      </c>
      <c r="AU117" s="138" t="s">
        <v>85</v>
      </c>
      <c r="AY117" s="17" t="s">
        <v>153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80</v>
      </c>
      <c r="BK117" s="139">
        <f>ROUND(I117*H117,2)</f>
        <v>0</v>
      </c>
      <c r="BL117" s="17" t="s">
        <v>160</v>
      </c>
      <c r="BM117" s="138" t="s">
        <v>2132</v>
      </c>
    </row>
    <row r="118" spans="2:65" s="1" customFormat="1" hidden="1">
      <c r="B118" s="32"/>
      <c r="D118" s="140" t="s">
        <v>162</v>
      </c>
      <c r="F118" s="141" t="s">
        <v>2133</v>
      </c>
      <c r="I118" s="142"/>
      <c r="L118" s="32"/>
      <c r="M118" s="143"/>
      <c r="T118" s="53"/>
      <c r="AT118" s="17" t="s">
        <v>162</v>
      </c>
      <c r="AU118" s="17" t="s">
        <v>85</v>
      </c>
    </row>
    <row r="119" spans="2:65" s="11" customFormat="1" ht="22.9" customHeight="1">
      <c r="B119" s="115"/>
      <c r="D119" s="116" t="s">
        <v>71</v>
      </c>
      <c r="E119" s="125" t="s">
        <v>849</v>
      </c>
      <c r="F119" s="125" t="s">
        <v>850</v>
      </c>
      <c r="I119" s="118"/>
      <c r="J119" s="126">
        <f>BK119</f>
        <v>0</v>
      </c>
      <c r="L119" s="115"/>
      <c r="M119" s="120"/>
      <c r="P119" s="121">
        <f>SUM(P120:P121)</f>
        <v>0</v>
      </c>
      <c r="R119" s="121">
        <f>SUM(R120:R121)</f>
        <v>0</v>
      </c>
      <c r="T119" s="122">
        <f>SUM(T120:T121)</f>
        <v>0</v>
      </c>
      <c r="AR119" s="116" t="s">
        <v>80</v>
      </c>
      <c r="AT119" s="123" t="s">
        <v>71</v>
      </c>
      <c r="AU119" s="123" t="s">
        <v>80</v>
      </c>
      <c r="AY119" s="116" t="s">
        <v>153</v>
      </c>
      <c r="BK119" s="124">
        <f>SUM(BK120:BK121)</f>
        <v>0</v>
      </c>
    </row>
    <row r="120" spans="2:65" s="1" customFormat="1" ht="30" customHeight="1">
      <c r="B120" s="32"/>
      <c r="C120" s="127" t="s">
        <v>236</v>
      </c>
      <c r="D120" s="127" t="s">
        <v>155</v>
      </c>
      <c r="E120" s="128" t="s">
        <v>852</v>
      </c>
      <c r="F120" s="129" t="s">
        <v>853</v>
      </c>
      <c r="G120" s="130" t="s">
        <v>177</v>
      </c>
      <c r="H120" s="131">
        <v>2.8759999999999999</v>
      </c>
      <c r="I120" s="132"/>
      <c r="J120" s="133">
        <f>ROUND(I120*H120,2)</f>
        <v>0</v>
      </c>
      <c r="K120" s="129" t="s">
        <v>159</v>
      </c>
      <c r="L120" s="32"/>
      <c r="M120" s="134" t="s">
        <v>19</v>
      </c>
      <c r="N120" s="135" t="s">
        <v>43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160</v>
      </c>
      <c r="AT120" s="138" t="s">
        <v>155</v>
      </c>
      <c r="AU120" s="138" t="s">
        <v>85</v>
      </c>
      <c r="AY120" s="17" t="s">
        <v>153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80</v>
      </c>
      <c r="BK120" s="139">
        <f>ROUND(I120*H120,2)</f>
        <v>0</v>
      </c>
      <c r="BL120" s="17" t="s">
        <v>160</v>
      </c>
      <c r="BM120" s="138" t="s">
        <v>2134</v>
      </c>
    </row>
    <row r="121" spans="2:65" s="1" customFormat="1" hidden="1">
      <c r="B121" s="32"/>
      <c r="D121" s="140" t="s">
        <v>162</v>
      </c>
      <c r="F121" s="141" t="s">
        <v>855</v>
      </c>
      <c r="I121" s="142"/>
      <c r="L121" s="32"/>
      <c r="M121" s="176"/>
      <c r="N121" s="177"/>
      <c r="O121" s="177"/>
      <c r="P121" s="177"/>
      <c r="Q121" s="177"/>
      <c r="R121" s="177"/>
      <c r="S121" s="177"/>
      <c r="T121" s="178"/>
      <c r="AT121" s="17" t="s">
        <v>162</v>
      </c>
      <c r="AU121" s="17" t="s">
        <v>85</v>
      </c>
    </row>
    <row r="122" spans="2:65" s="1" customFormat="1" ht="6.95" customHeight="1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32"/>
    </row>
  </sheetData>
  <sheetProtection algorithmName="SHA-512" hashValue="xzHrNHwpd8GY2b13uMKzF08rDR1avtomsAjeQBH2FctMCrXNi07nQDe8lVAcrX8fK8YBJ5wAvHxmEzpuWs2I/w==" saltValue="tVR71EpP8r8KlJkT5qlPXKOxn/JqjxFs5BxEDlmIHTIIkySG3eobrIdHBuSQ8tpoIUYgVSr7WkooWSVCLNvkVQ==" spinCount="100000" sheet="1" objects="1" scenarios="1" formatColumns="0" formatRows="0" autoFilter="0"/>
  <autoFilter ref="C83:K121">
    <filterColumn colId="1">
      <filters blank="1">
        <filter val="D"/>
        <filter val="K"/>
        <filter val="VV"/>
      </filters>
    </filterColumn>
  </autoFilter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1" r:id="rId2"/>
    <hyperlink ref="F94" r:id="rId3"/>
    <hyperlink ref="F97" r:id="rId4"/>
    <hyperlink ref="F100" r:id="rId5"/>
    <hyperlink ref="F102" r:id="rId6"/>
    <hyperlink ref="F104" r:id="rId7"/>
    <hyperlink ref="F106" r:id="rId8"/>
    <hyperlink ref="F109" r:id="rId9"/>
    <hyperlink ref="F111" r:id="rId10"/>
    <hyperlink ref="F114" r:id="rId11"/>
    <hyperlink ref="F116" r:id="rId12"/>
    <hyperlink ref="F118" r:id="rId13"/>
    <hyperlink ref="F121" r:id="rId14"/>
  </hyperlinks>
  <pageMargins left="0.39374999999999999" right="0.39374999999999999" top="0.39374999999999999" bottom="0.39374999999999999" header="0" footer="0"/>
  <pageSetup paperSize="9" scale="79" fitToHeight="100" orientation="landscape" blackAndWhite="1" r:id="rId15"/>
  <headerFooter>
    <oddFooter>&amp;CStrana &amp;P z &amp;N</oddFooter>
  </headerFooter>
  <drawing r:id="rId1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5"/>
  <sheetViews>
    <sheetView showGridLines="0" workbookViewId="0"/>
  </sheetViews>
  <sheetFormatPr defaultRowHeight="11.2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94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2:46" ht="24.95" customHeight="1">
      <c r="B4" s="20"/>
      <c r="D4" s="21" t="s">
        <v>107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4.45" customHeight="1">
      <c r="B7" s="20"/>
      <c r="E7" s="300" t="str">
        <f>'Rekapitulace stavby'!K6</f>
        <v>Stavební úpravy bytového domu ul. Partyzánská č. p. 302 v Pudlově</v>
      </c>
      <c r="F7" s="301"/>
      <c r="G7" s="301"/>
      <c r="H7" s="301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5.6" customHeight="1">
      <c r="B9" s="32"/>
      <c r="E9" s="290" t="s">
        <v>2135</v>
      </c>
      <c r="F9" s="299"/>
      <c r="G9" s="299"/>
      <c r="H9" s="29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26. 11. 2022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73"/>
      <c r="G18" s="273"/>
      <c r="H18" s="273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BENUTA PRO s.r.o.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2136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4.45" customHeight="1">
      <c r="B27" s="86"/>
      <c r="E27" s="277" t="s">
        <v>19</v>
      </c>
      <c r="F27" s="277"/>
      <c r="G27" s="277"/>
      <c r="H27" s="27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ROUND((SUM(BE81:BE84)),  2)</f>
        <v>0</v>
      </c>
      <c r="I33" s="89">
        <v>0.21</v>
      </c>
      <c r="J33" s="88">
        <f>ROUND(((SUM(BE81:BE84))*I33),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ROUND((SUM(BF81:BF84)),  2)</f>
        <v>0</v>
      </c>
      <c r="I34" s="89">
        <v>0.15</v>
      </c>
      <c r="J34" s="88">
        <f>ROUND(((SUM(BF81:BF84))*I34),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ROUND((SUM(BG81:BG84)),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ROUND((SUM(BH81:BH84)),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ROUND((SUM(BI81:BI84)),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4.45" customHeight="1">
      <c r="B48" s="32"/>
      <c r="E48" s="300" t="str">
        <f>E7</f>
        <v>Stavební úpravy bytového domu ul. Partyzánská č. p. 302 v Pudlově</v>
      </c>
      <c r="F48" s="301"/>
      <c r="G48" s="301"/>
      <c r="H48" s="301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5.6" customHeight="1">
      <c r="B50" s="32"/>
      <c r="E50" s="290" t="str">
        <f>E9</f>
        <v>E.2.01.5 - Zdravotechnika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Partyzánská 302</v>
      </c>
      <c r="I52" s="27" t="s">
        <v>23</v>
      </c>
      <c r="J52" s="49" t="str">
        <f>IF(J12="","",J12)</f>
        <v>26. 11. 2022</v>
      </c>
      <c r="L52" s="32"/>
    </row>
    <row r="53" spans="2:47" s="1" customFormat="1" ht="6.95" customHeight="1">
      <c r="B53" s="32"/>
      <c r="L53" s="32"/>
    </row>
    <row r="54" spans="2:47" s="1" customFormat="1" ht="15.6" customHeight="1">
      <c r="B54" s="32"/>
      <c r="C54" s="27" t="s">
        <v>25</v>
      </c>
      <c r="F54" s="25" t="str">
        <f>E15</f>
        <v>Město Bohumín</v>
      </c>
      <c r="I54" s="27" t="s">
        <v>31</v>
      </c>
      <c r="J54" s="30" t="str">
        <f>E21</f>
        <v>BENUTA PRO s.r.o.</v>
      </c>
      <c r="L54" s="32"/>
    </row>
    <row r="55" spans="2:47" s="1" customFormat="1" ht="15.6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P. Skála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111</v>
      </c>
      <c r="D57" s="90"/>
      <c r="E57" s="90"/>
      <c r="F57" s="90"/>
      <c r="G57" s="90"/>
      <c r="H57" s="90"/>
      <c r="I57" s="90"/>
      <c r="J57" s="97" t="s">
        <v>112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J81</f>
        <v>0</v>
      </c>
      <c r="L59" s="32"/>
      <c r="AU59" s="17" t="s">
        <v>113</v>
      </c>
    </row>
    <row r="60" spans="2:47" s="8" customFormat="1" ht="24.95" customHeight="1">
      <c r="B60" s="99"/>
      <c r="D60" s="100" t="s">
        <v>123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19.899999999999999" customHeight="1">
      <c r="B61" s="103"/>
      <c r="D61" s="104" t="s">
        <v>2137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1" t="s">
        <v>138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4.45" customHeight="1">
      <c r="B71" s="32"/>
      <c r="E71" s="300" t="str">
        <f>E7</f>
        <v>Stavební úpravy bytového domu ul. Partyzánská č. p. 302 v Pudlově</v>
      </c>
      <c r="F71" s="301"/>
      <c r="G71" s="301"/>
      <c r="H71" s="301"/>
      <c r="L71" s="32"/>
    </row>
    <row r="72" spans="2:20" s="1" customFormat="1" ht="12" customHeight="1">
      <c r="B72" s="32"/>
      <c r="C72" s="27" t="s">
        <v>108</v>
      </c>
      <c r="L72" s="32"/>
    </row>
    <row r="73" spans="2:20" s="1" customFormat="1" ht="15.6" customHeight="1">
      <c r="B73" s="32"/>
      <c r="E73" s="290" t="str">
        <f>E9</f>
        <v>E.2.01.5 - Zdravotechnika</v>
      </c>
      <c r="F73" s="299"/>
      <c r="G73" s="299"/>
      <c r="H73" s="299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>Partyzánská 302</v>
      </c>
      <c r="I75" s="27" t="s">
        <v>23</v>
      </c>
      <c r="J75" s="49" t="str">
        <f>IF(J12="","",J12)</f>
        <v>26. 11. 2022</v>
      </c>
      <c r="L75" s="32"/>
    </row>
    <row r="76" spans="2:20" s="1" customFormat="1" ht="6.95" customHeight="1">
      <c r="B76" s="32"/>
      <c r="L76" s="32"/>
    </row>
    <row r="77" spans="2:20" s="1" customFormat="1" ht="15.6" customHeight="1">
      <c r="B77" s="32"/>
      <c r="C77" s="27" t="s">
        <v>25</v>
      </c>
      <c r="F77" s="25" t="str">
        <f>E15</f>
        <v>Město Bohumín</v>
      </c>
      <c r="I77" s="27" t="s">
        <v>31</v>
      </c>
      <c r="J77" s="30" t="str">
        <f>E21</f>
        <v>BENUTA PRO s.r.o.</v>
      </c>
      <c r="L77" s="32"/>
    </row>
    <row r="78" spans="2:20" s="1" customFormat="1" ht="15.6" customHeight="1">
      <c r="B78" s="32"/>
      <c r="C78" s="27" t="s">
        <v>29</v>
      </c>
      <c r="F78" s="25" t="str">
        <f>IF(E18="","",E18)</f>
        <v>Vyplň údaj</v>
      </c>
      <c r="I78" s="27" t="s">
        <v>34</v>
      </c>
      <c r="J78" s="30" t="str">
        <f>E24</f>
        <v>Ing. P. Skála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139</v>
      </c>
      <c r="D80" s="109" t="s">
        <v>57</v>
      </c>
      <c r="E80" s="109" t="s">
        <v>53</v>
      </c>
      <c r="F80" s="109" t="s">
        <v>54</v>
      </c>
      <c r="G80" s="109" t="s">
        <v>140</v>
      </c>
      <c r="H80" s="109" t="s">
        <v>141</v>
      </c>
      <c r="I80" s="109" t="s">
        <v>142</v>
      </c>
      <c r="J80" s="109" t="s">
        <v>112</v>
      </c>
      <c r="K80" s="110" t="s">
        <v>143</v>
      </c>
      <c r="L80" s="107"/>
      <c r="M80" s="56" t="s">
        <v>19</v>
      </c>
      <c r="N80" s="57" t="s">
        <v>42</v>
      </c>
      <c r="O80" s="57" t="s">
        <v>144</v>
      </c>
      <c r="P80" s="57" t="s">
        <v>145</v>
      </c>
      <c r="Q80" s="57" t="s">
        <v>146</v>
      </c>
      <c r="R80" s="57" t="s">
        <v>147</v>
      </c>
      <c r="S80" s="57" t="s">
        <v>148</v>
      </c>
      <c r="T80" s="58" t="s">
        <v>149</v>
      </c>
    </row>
    <row r="81" spans="2:65" s="1" customFormat="1" ht="22.9" customHeight="1">
      <c r="B81" s="32"/>
      <c r="C81" s="61" t="s">
        <v>150</v>
      </c>
      <c r="J81" s="111">
        <f>BK81</f>
        <v>0</v>
      </c>
      <c r="L81" s="32"/>
      <c r="M81" s="59"/>
      <c r="N81" s="50"/>
      <c r="O81" s="50"/>
      <c r="P81" s="112">
        <f>P82</f>
        <v>0</v>
      </c>
      <c r="Q81" s="50"/>
      <c r="R81" s="112">
        <f>R82</f>
        <v>4.9369999999999997E-2</v>
      </c>
      <c r="S81" s="50"/>
      <c r="T81" s="113">
        <f>T82</f>
        <v>0</v>
      </c>
      <c r="AT81" s="17" t="s">
        <v>71</v>
      </c>
      <c r="AU81" s="17" t="s">
        <v>113</v>
      </c>
      <c r="BK81" s="114">
        <f>BK82</f>
        <v>0</v>
      </c>
    </row>
    <row r="82" spans="2:65" s="11" customFormat="1" ht="25.9" customHeight="1">
      <c r="B82" s="115"/>
      <c r="D82" s="116" t="s">
        <v>71</v>
      </c>
      <c r="E82" s="117" t="s">
        <v>856</v>
      </c>
      <c r="F82" s="117" t="s">
        <v>857</v>
      </c>
      <c r="I82" s="118"/>
      <c r="J82" s="119">
        <f>BK82</f>
        <v>0</v>
      </c>
      <c r="L82" s="115"/>
      <c r="M82" s="120"/>
      <c r="P82" s="121">
        <f>P83</f>
        <v>0</v>
      </c>
      <c r="R82" s="121">
        <f>R83</f>
        <v>4.9369999999999997E-2</v>
      </c>
      <c r="T82" s="122">
        <f>T83</f>
        <v>0</v>
      </c>
      <c r="AR82" s="116" t="s">
        <v>85</v>
      </c>
      <c r="AT82" s="123" t="s">
        <v>71</v>
      </c>
      <c r="AU82" s="123" t="s">
        <v>72</v>
      </c>
      <c r="AY82" s="116" t="s">
        <v>153</v>
      </c>
      <c r="BK82" s="124">
        <f>BK83</f>
        <v>0</v>
      </c>
    </row>
    <row r="83" spans="2:65" s="11" customFormat="1" ht="22.9" customHeight="1">
      <c r="B83" s="115"/>
      <c r="D83" s="116" t="s">
        <v>71</v>
      </c>
      <c r="E83" s="125" t="s">
        <v>2138</v>
      </c>
      <c r="F83" s="125" t="s">
        <v>93</v>
      </c>
      <c r="I83" s="118"/>
      <c r="J83" s="126">
        <f>BK83</f>
        <v>0</v>
      </c>
      <c r="L83" s="115"/>
      <c r="M83" s="120"/>
      <c r="P83" s="121">
        <f>P84</f>
        <v>0</v>
      </c>
      <c r="R83" s="121">
        <f>R84</f>
        <v>4.9369999999999997E-2</v>
      </c>
      <c r="T83" s="122">
        <f>T84</f>
        <v>0</v>
      </c>
      <c r="AR83" s="116" t="s">
        <v>85</v>
      </c>
      <c r="AT83" s="123" t="s">
        <v>71</v>
      </c>
      <c r="AU83" s="123" t="s">
        <v>80</v>
      </c>
      <c r="AY83" s="116" t="s">
        <v>153</v>
      </c>
      <c r="BK83" s="124">
        <f>BK84</f>
        <v>0</v>
      </c>
    </row>
    <row r="84" spans="2:65" s="1" customFormat="1" ht="14.45" customHeight="1">
      <c r="B84" s="32"/>
      <c r="C84" s="127" t="s">
        <v>80</v>
      </c>
      <c r="D84" s="127" t="s">
        <v>155</v>
      </c>
      <c r="E84" s="128" t="s">
        <v>2139</v>
      </c>
      <c r="F84" s="129" t="s">
        <v>2140</v>
      </c>
      <c r="G84" s="130" t="s">
        <v>2141</v>
      </c>
      <c r="H84" s="131">
        <v>1</v>
      </c>
      <c r="I84" s="132"/>
      <c r="J84" s="133">
        <f>ROUND(I84*H84,2)</f>
        <v>0</v>
      </c>
      <c r="K84" s="129" t="s">
        <v>19</v>
      </c>
      <c r="L84" s="32"/>
      <c r="M84" s="179" t="s">
        <v>19</v>
      </c>
      <c r="N84" s="180" t="s">
        <v>44</v>
      </c>
      <c r="O84" s="177"/>
      <c r="P84" s="181">
        <f>O84*H84</f>
        <v>0</v>
      </c>
      <c r="Q84" s="181">
        <v>4.9369999999999997E-2</v>
      </c>
      <c r="R84" s="181">
        <f>Q84*H84</f>
        <v>4.9369999999999997E-2</v>
      </c>
      <c r="S84" s="181">
        <v>0</v>
      </c>
      <c r="T84" s="182">
        <f>S84*H84</f>
        <v>0</v>
      </c>
      <c r="AR84" s="138" t="s">
        <v>245</v>
      </c>
      <c r="AT84" s="138" t="s">
        <v>155</v>
      </c>
      <c r="AU84" s="138" t="s">
        <v>85</v>
      </c>
      <c r="AY84" s="17" t="s">
        <v>153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85</v>
      </c>
      <c r="BK84" s="139">
        <f>ROUND(I84*H84,2)</f>
        <v>0</v>
      </c>
      <c r="BL84" s="17" t="s">
        <v>245</v>
      </c>
      <c r="BM84" s="138" t="s">
        <v>2142</v>
      </c>
    </row>
    <row r="85" spans="2:65" s="1" customFormat="1" ht="6.95" customHeight="1"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32"/>
    </row>
  </sheetData>
  <sheetProtection algorithmName="SHA-512" hashValue="BIfK1UbLnWfdfAGOv7WvclD0CKoNc72prmHTa8ZmMwGmiip698WgO9ukk7AlWukZKeYkB//ZaBIqzQ5Tb6bHMg==" saltValue="gEe8+jhdly9iFEXygPPZCEQfQew3ytLhDYuavM0Ta3XRbh1EARDeJuMQtpkfuLnUmQ8XpS9lZ/v/obyZP9k2Eg==" spinCount="100000" sheet="1" objects="1" scenarios="1" formatColumns="0" formatRows="0" autoFilter="0"/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5"/>
  <sheetViews>
    <sheetView showGridLines="0" workbookViewId="0"/>
  </sheetViews>
  <sheetFormatPr defaultRowHeight="11.2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2:46" ht="24.95" customHeight="1">
      <c r="B4" s="20"/>
      <c r="D4" s="21" t="s">
        <v>107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4.45" customHeight="1">
      <c r="B7" s="20"/>
      <c r="E7" s="300" t="str">
        <f>'Rekapitulace stavby'!K6</f>
        <v>Stavební úpravy bytového domu ul. Partyzánská č. p. 302 v Pudlově</v>
      </c>
      <c r="F7" s="301"/>
      <c r="G7" s="301"/>
      <c r="H7" s="301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5.6" customHeight="1">
      <c r="B9" s="32"/>
      <c r="E9" s="290" t="s">
        <v>2143</v>
      </c>
      <c r="F9" s="299"/>
      <c r="G9" s="299"/>
      <c r="H9" s="29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26. 11. 2022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73"/>
      <c r="G18" s="273"/>
      <c r="H18" s="273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4.45" customHeight="1">
      <c r="B27" s="86"/>
      <c r="E27" s="277" t="s">
        <v>19</v>
      </c>
      <c r="F27" s="277"/>
      <c r="G27" s="277"/>
      <c r="H27" s="27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ROUND((SUM(BE81:BE84)),  2)</f>
        <v>0</v>
      </c>
      <c r="I33" s="89">
        <v>0.21</v>
      </c>
      <c r="J33" s="88">
        <f>ROUND(((SUM(BE81:BE84))*I33),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ROUND((SUM(BF81:BF84)),  2)</f>
        <v>0</v>
      </c>
      <c r="I34" s="89">
        <v>0.15</v>
      </c>
      <c r="J34" s="88">
        <f>ROUND(((SUM(BF81:BF84))*I34),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ROUND((SUM(BG81:BG84)),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ROUND((SUM(BH81:BH84)),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ROUND((SUM(BI81:BI84)),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4.45" customHeight="1">
      <c r="B48" s="32"/>
      <c r="E48" s="300" t="str">
        <f>E7</f>
        <v>Stavební úpravy bytového domu ul. Partyzánská č. p. 302 v Pudlově</v>
      </c>
      <c r="F48" s="301"/>
      <c r="G48" s="301"/>
      <c r="H48" s="301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5.6" customHeight="1">
      <c r="B50" s="32"/>
      <c r="E50" s="290" t="str">
        <f>E9</f>
        <v>E.2.01.6 - Vytápění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Partyzánská 302</v>
      </c>
      <c r="I52" s="27" t="s">
        <v>23</v>
      </c>
      <c r="J52" s="49" t="str">
        <f>IF(J12="","",J12)</f>
        <v>26. 11. 2022</v>
      </c>
      <c r="L52" s="32"/>
    </row>
    <row r="53" spans="2:47" s="1" customFormat="1" ht="6.95" customHeight="1">
      <c r="B53" s="32"/>
      <c r="L53" s="32"/>
    </row>
    <row r="54" spans="2:47" s="1" customFormat="1" ht="15.6" customHeight="1">
      <c r="B54" s="32"/>
      <c r="C54" s="27" t="s">
        <v>25</v>
      </c>
      <c r="F54" s="25" t="str">
        <f>E15</f>
        <v>Město Bohumín</v>
      </c>
      <c r="I54" s="27" t="s">
        <v>31</v>
      </c>
      <c r="J54" s="30" t="str">
        <f>E21</f>
        <v>BENUTA PRO s.r.o.</v>
      </c>
      <c r="L54" s="32"/>
    </row>
    <row r="55" spans="2:47" s="1" customFormat="1" ht="15.6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T. Pacola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111</v>
      </c>
      <c r="D57" s="90"/>
      <c r="E57" s="90"/>
      <c r="F57" s="90"/>
      <c r="G57" s="90"/>
      <c r="H57" s="90"/>
      <c r="I57" s="90"/>
      <c r="J57" s="97" t="s">
        <v>112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J81</f>
        <v>0</v>
      </c>
      <c r="L59" s="32"/>
      <c r="AU59" s="17" t="s">
        <v>113</v>
      </c>
    </row>
    <row r="60" spans="2:47" s="8" customFormat="1" ht="24.95" customHeight="1">
      <c r="B60" s="99"/>
      <c r="D60" s="100" t="s">
        <v>123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19.899999999999999" customHeight="1">
      <c r="B61" s="103"/>
      <c r="D61" s="104" t="s">
        <v>2144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1" t="s">
        <v>138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4.45" customHeight="1">
      <c r="B71" s="32"/>
      <c r="E71" s="300" t="str">
        <f>E7</f>
        <v>Stavební úpravy bytového domu ul. Partyzánská č. p. 302 v Pudlově</v>
      </c>
      <c r="F71" s="301"/>
      <c r="G71" s="301"/>
      <c r="H71" s="301"/>
      <c r="L71" s="32"/>
    </row>
    <row r="72" spans="2:20" s="1" customFormat="1" ht="12" customHeight="1">
      <c r="B72" s="32"/>
      <c r="C72" s="27" t="s">
        <v>108</v>
      </c>
      <c r="L72" s="32"/>
    </row>
    <row r="73" spans="2:20" s="1" customFormat="1" ht="15.6" customHeight="1">
      <c r="B73" s="32"/>
      <c r="E73" s="290" t="str">
        <f>E9</f>
        <v>E.2.01.6 - Vytápění</v>
      </c>
      <c r="F73" s="299"/>
      <c r="G73" s="299"/>
      <c r="H73" s="299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>Partyzánská 302</v>
      </c>
      <c r="I75" s="27" t="s">
        <v>23</v>
      </c>
      <c r="J75" s="49" t="str">
        <f>IF(J12="","",J12)</f>
        <v>26. 11. 2022</v>
      </c>
      <c r="L75" s="32"/>
    </row>
    <row r="76" spans="2:20" s="1" customFormat="1" ht="6.95" customHeight="1">
      <c r="B76" s="32"/>
      <c r="L76" s="32"/>
    </row>
    <row r="77" spans="2:20" s="1" customFormat="1" ht="15.6" customHeight="1">
      <c r="B77" s="32"/>
      <c r="C77" s="27" t="s">
        <v>25</v>
      </c>
      <c r="F77" s="25" t="str">
        <f>E15</f>
        <v>Město Bohumín</v>
      </c>
      <c r="I77" s="27" t="s">
        <v>31</v>
      </c>
      <c r="J77" s="30" t="str">
        <f>E21</f>
        <v>BENUTA PRO s.r.o.</v>
      </c>
      <c r="L77" s="32"/>
    </row>
    <row r="78" spans="2:20" s="1" customFormat="1" ht="15.6" customHeight="1">
      <c r="B78" s="32"/>
      <c r="C78" s="27" t="s">
        <v>29</v>
      </c>
      <c r="F78" s="25" t="str">
        <f>IF(E18="","",E18)</f>
        <v>Vyplň údaj</v>
      </c>
      <c r="I78" s="27" t="s">
        <v>34</v>
      </c>
      <c r="J78" s="30" t="str">
        <f>E24</f>
        <v>Ing. T. Pacola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139</v>
      </c>
      <c r="D80" s="109" t="s">
        <v>57</v>
      </c>
      <c r="E80" s="109" t="s">
        <v>53</v>
      </c>
      <c r="F80" s="109" t="s">
        <v>54</v>
      </c>
      <c r="G80" s="109" t="s">
        <v>140</v>
      </c>
      <c r="H80" s="109" t="s">
        <v>141</v>
      </c>
      <c r="I80" s="109" t="s">
        <v>142</v>
      </c>
      <c r="J80" s="109" t="s">
        <v>112</v>
      </c>
      <c r="K80" s="110" t="s">
        <v>143</v>
      </c>
      <c r="L80" s="107"/>
      <c r="M80" s="56" t="s">
        <v>19</v>
      </c>
      <c r="N80" s="57" t="s">
        <v>42</v>
      </c>
      <c r="O80" s="57" t="s">
        <v>144</v>
      </c>
      <c r="P80" s="57" t="s">
        <v>145</v>
      </c>
      <c r="Q80" s="57" t="s">
        <v>146</v>
      </c>
      <c r="R80" s="57" t="s">
        <v>147</v>
      </c>
      <c r="S80" s="57" t="s">
        <v>148</v>
      </c>
      <c r="T80" s="58" t="s">
        <v>149</v>
      </c>
    </row>
    <row r="81" spans="2:65" s="1" customFormat="1" ht="22.9" customHeight="1">
      <c r="B81" s="32"/>
      <c r="C81" s="61" t="s">
        <v>150</v>
      </c>
      <c r="J81" s="111">
        <f>BK81</f>
        <v>0</v>
      </c>
      <c r="L81" s="32"/>
      <c r="M81" s="59"/>
      <c r="N81" s="50"/>
      <c r="O81" s="50"/>
      <c r="P81" s="112">
        <f>P82</f>
        <v>0</v>
      </c>
      <c r="Q81" s="50"/>
      <c r="R81" s="112">
        <f>R82</f>
        <v>1.0499999999999999E-3</v>
      </c>
      <c r="S81" s="50"/>
      <c r="T81" s="113">
        <f>T82</f>
        <v>0</v>
      </c>
      <c r="AT81" s="17" t="s">
        <v>71</v>
      </c>
      <c r="AU81" s="17" t="s">
        <v>113</v>
      </c>
      <c r="BK81" s="114">
        <f>BK82</f>
        <v>0</v>
      </c>
    </row>
    <row r="82" spans="2:65" s="11" customFormat="1" ht="25.9" customHeight="1">
      <c r="B82" s="115"/>
      <c r="D82" s="116" t="s">
        <v>71</v>
      </c>
      <c r="E82" s="117" t="s">
        <v>856</v>
      </c>
      <c r="F82" s="117" t="s">
        <v>857</v>
      </c>
      <c r="I82" s="118"/>
      <c r="J82" s="119">
        <f>BK82</f>
        <v>0</v>
      </c>
      <c r="L82" s="115"/>
      <c r="M82" s="120"/>
      <c r="P82" s="121">
        <f>P83</f>
        <v>0</v>
      </c>
      <c r="R82" s="121">
        <f>R83</f>
        <v>1.0499999999999999E-3</v>
      </c>
      <c r="T82" s="122">
        <f>T83</f>
        <v>0</v>
      </c>
      <c r="AR82" s="116" t="s">
        <v>85</v>
      </c>
      <c r="AT82" s="123" t="s">
        <v>71</v>
      </c>
      <c r="AU82" s="123" t="s">
        <v>72</v>
      </c>
      <c r="AY82" s="116" t="s">
        <v>153</v>
      </c>
      <c r="BK82" s="124">
        <f>BK83</f>
        <v>0</v>
      </c>
    </row>
    <row r="83" spans="2:65" s="11" customFormat="1" ht="22.9" customHeight="1">
      <c r="B83" s="115"/>
      <c r="D83" s="116" t="s">
        <v>71</v>
      </c>
      <c r="E83" s="125" t="s">
        <v>2145</v>
      </c>
      <c r="F83" s="125" t="s">
        <v>2146</v>
      </c>
      <c r="I83" s="118"/>
      <c r="J83" s="126">
        <f>BK83</f>
        <v>0</v>
      </c>
      <c r="L83" s="115"/>
      <c r="M83" s="120"/>
      <c r="P83" s="121">
        <f>P84</f>
        <v>0</v>
      </c>
      <c r="R83" s="121">
        <f>R84</f>
        <v>1.0499999999999999E-3</v>
      </c>
      <c r="T83" s="122">
        <f>T84</f>
        <v>0</v>
      </c>
      <c r="AR83" s="116" t="s">
        <v>85</v>
      </c>
      <c r="AT83" s="123" t="s">
        <v>71</v>
      </c>
      <c r="AU83" s="123" t="s">
        <v>80</v>
      </c>
      <c r="AY83" s="116" t="s">
        <v>153</v>
      </c>
      <c r="BK83" s="124">
        <f>BK84</f>
        <v>0</v>
      </c>
    </row>
    <row r="84" spans="2:65" s="1" customFormat="1" ht="14.45" customHeight="1">
      <c r="B84" s="32"/>
      <c r="C84" s="127" t="s">
        <v>80</v>
      </c>
      <c r="D84" s="127" t="s">
        <v>155</v>
      </c>
      <c r="E84" s="128" t="s">
        <v>2147</v>
      </c>
      <c r="F84" s="129" t="s">
        <v>96</v>
      </c>
      <c r="G84" s="130" t="s">
        <v>2141</v>
      </c>
      <c r="H84" s="131">
        <v>1</v>
      </c>
      <c r="I84" s="132"/>
      <c r="J84" s="133">
        <f>ROUND(I84*H84,2)</f>
        <v>0</v>
      </c>
      <c r="K84" s="129" t="s">
        <v>19</v>
      </c>
      <c r="L84" s="32"/>
      <c r="M84" s="179" t="s">
        <v>19</v>
      </c>
      <c r="N84" s="180" t="s">
        <v>44</v>
      </c>
      <c r="O84" s="177"/>
      <c r="P84" s="181">
        <f>O84*H84</f>
        <v>0</v>
      </c>
      <c r="Q84" s="181">
        <v>1.0499999999999999E-3</v>
      </c>
      <c r="R84" s="181">
        <f>Q84*H84</f>
        <v>1.0499999999999999E-3</v>
      </c>
      <c r="S84" s="181">
        <v>0</v>
      </c>
      <c r="T84" s="182">
        <f>S84*H84</f>
        <v>0</v>
      </c>
      <c r="AR84" s="138" t="s">
        <v>245</v>
      </c>
      <c r="AT84" s="138" t="s">
        <v>155</v>
      </c>
      <c r="AU84" s="138" t="s">
        <v>85</v>
      </c>
      <c r="AY84" s="17" t="s">
        <v>153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85</v>
      </c>
      <c r="BK84" s="139">
        <f>ROUND(I84*H84,2)</f>
        <v>0</v>
      </c>
      <c r="BL84" s="17" t="s">
        <v>245</v>
      </c>
      <c r="BM84" s="138" t="s">
        <v>2148</v>
      </c>
    </row>
    <row r="85" spans="2:65" s="1" customFormat="1" ht="6.95" customHeight="1"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32"/>
    </row>
  </sheetData>
  <sheetProtection algorithmName="SHA-512" hashValue="4ZKYiwQ2xuGiyFc9Z45P/IbA8ZFyY9gGksnGS+5S/Jbnu52Pk5ND7xBTsi210wZgC0+Y3MEHt5gWtwZDP1KeDQ==" saltValue="rrAsV2AQIkuKJYduwxGfZaY3WDjUuztT1qxjk/G7fgFFZTO+tlm70HXCzVB9iNEhnhpdVMVibZLZM0CtWchtRg==" spinCount="100000" sheet="1" objects="1" scenarios="1" formatColumns="0" formatRows="0" autoFilter="0"/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5"/>
  <sheetViews>
    <sheetView showGridLines="0" workbookViewId="0"/>
  </sheetViews>
  <sheetFormatPr defaultRowHeight="11.2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100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2:46" ht="24.95" customHeight="1">
      <c r="B4" s="20"/>
      <c r="D4" s="21" t="s">
        <v>107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4.45" customHeight="1">
      <c r="B7" s="20"/>
      <c r="E7" s="300" t="str">
        <f>'Rekapitulace stavby'!K6</f>
        <v>Stavební úpravy bytového domu ul. Partyzánská č. p. 302 v Pudlově</v>
      </c>
      <c r="F7" s="301"/>
      <c r="G7" s="301"/>
      <c r="H7" s="301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5.6" customHeight="1">
      <c r="B9" s="32"/>
      <c r="E9" s="290" t="s">
        <v>2149</v>
      </c>
      <c r="F9" s="299"/>
      <c r="G9" s="299"/>
      <c r="H9" s="29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26. 11. 2022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73"/>
      <c r="G18" s="273"/>
      <c r="H18" s="273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BENUTA PRO s.r.o.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2150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4.45" customHeight="1">
      <c r="B27" s="86"/>
      <c r="E27" s="277" t="s">
        <v>19</v>
      </c>
      <c r="F27" s="277"/>
      <c r="G27" s="277"/>
      <c r="H27" s="27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ROUND((SUM(BE81:BE84)),  2)</f>
        <v>0</v>
      </c>
      <c r="I33" s="89">
        <v>0.21</v>
      </c>
      <c r="J33" s="88">
        <f>ROUND(((SUM(BE81:BE84))*I33),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ROUND((SUM(BF81:BF84)),  2)</f>
        <v>0</v>
      </c>
      <c r="I34" s="89">
        <v>0.15</v>
      </c>
      <c r="J34" s="88">
        <f>ROUND(((SUM(BF81:BF84))*I34),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ROUND((SUM(BG81:BG84)),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ROUND((SUM(BH81:BH84)),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ROUND((SUM(BI81:BI84)),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4.45" customHeight="1">
      <c r="B48" s="32"/>
      <c r="E48" s="300" t="str">
        <f>E7</f>
        <v>Stavební úpravy bytového domu ul. Partyzánská č. p. 302 v Pudlově</v>
      </c>
      <c r="F48" s="301"/>
      <c r="G48" s="301"/>
      <c r="H48" s="301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5.6" customHeight="1">
      <c r="B50" s="32"/>
      <c r="E50" s="290" t="str">
        <f>E9</f>
        <v>E.2.01.7 - Silnoproudá elektroinstalace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Partyzánská 302</v>
      </c>
      <c r="I52" s="27" t="s">
        <v>23</v>
      </c>
      <c r="J52" s="49" t="str">
        <f>IF(J12="","",J12)</f>
        <v>26. 11. 2022</v>
      </c>
      <c r="L52" s="32"/>
    </row>
    <row r="53" spans="2:47" s="1" customFormat="1" ht="6.95" customHeight="1">
      <c r="B53" s="32"/>
      <c r="L53" s="32"/>
    </row>
    <row r="54" spans="2:47" s="1" customFormat="1" ht="15.6" customHeight="1">
      <c r="B54" s="32"/>
      <c r="C54" s="27" t="s">
        <v>25</v>
      </c>
      <c r="F54" s="25" t="str">
        <f>E15</f>
        <v>Město Bohumín</v>
      </c>
      <c r="I54" s="27" t="s">
        <v>31</v>
      </c>
      <c r="J54" s="30" t="str">
        <f>E21</f>
        <v>BENUTA PRO s.r.o.</v>
      </c>
      <c r="L54" s="32"/>
    </row>
    <row r="55" spans="2:47" s="1" customFormat="1" ht="15.6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J. Mazurková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111</v>
      </c>
      <c r="D57" s="90"/>
      <c r="E57" s="90"/>
      <c r="F57" s="90"/>
      <c r="G57" s="90"/>
      <c r="H57" s="90"/>
      <c r="I57" s="90"/>
      <c r="J57" s="97" t="s">
        <v>112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J81</f>
        <v>0</v>
      </c>
      <c r="L59" s="32"/>
      <c r="AU59" s="17" t="s">
        <v>113</v>
      </c>
    </row>
    <row r="60" spans="2:47" s="8" customFormat="1" ht="24.95" customHeight="1">
      <c r="B60" s="99"/>
      <c r="D60" s="100" t="s">
        <v>123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19.899999999999999" customHeight="1">
      <c r="B61" s="103"/>
      <c r="D61" s="104" t="s">
        <v>2151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1" t="s">
        <v>138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4.45" customHeight="1">
      <c r="B71" s="32"/>
      <c r="E71" s="300" t="str">
        <f>E7</f>
        <v>Stavební úpravy bytového domu ul. Partyzánská č. p. 302 v Pudlově</v>
      </c>
      <c r="F71" s="301"/>
      <c r="G71" s="301"/>
      <c r="H71" s="301"/>
      <c r="L71" s="32"/>
    </row>
    <row r="72" spans="2:20" s="1" customFormat="1" ht="12" customHeight="1">
      <c r="B72" s="32"/>
      <c r="C72" s="27" t="s">
        <v>108</v>
      </c>
      <c r="L72" s="32"/>
    </row>
    <row r="73" spans="2:20" s="1" customFormat="1" ht="15.6" customHeight="1">
      <c r="B73" s="32"/>
      <c r="E73" s="290" t="str">
        <f>E9</f>
        <v>E.2.01.7 - Silnoproudá elektroinstalace</v>
      </c>
      <c r="F73" s="299"/>
      <c r="G73" s="299"/>
      <c r="H73" s="299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>Partyzánská 302</v>
      </c>
      <c r="I75" s="27" t="s">
        <v>23</v>
      </c>
      <c r="J75" s="49" t="str">
        <f>IF(J12="","",J12)</f>
        <v>26. 11. 2022</v>
      </c>
      <c r="L75" s="32"/>
    </row>
    <row r="76" spans="2:20" s="1" customFormat="1" ht="6.95" customHeight="1">
      <c r="B76" s="32"/>
      <c r="L76" s="32"/>
    </row>
    <row r="77" spans="2:20" s="1" customFormat="1" ht="15.6" customHeight="1">
      <c r="B77" s="32"/>
      <c r="C77" s="27" t="s">
        <v>25</v>
      </c>
      <c r="F77" s="25" t="str">
        <f>E15</f>
        <v>Město Bohumín</v>
      </c>
      <c r="I77" s="27" t="s">
        <v>31</v>
      </c>
      <c r="J77" s="30" t="str">
        <f>E21</f>
        <v>BENUTA PRO s.r.o.</v>
      </c>
      <c r="L77" s="32"/>
    </row>
    <row r="78" spans="2:20" s="1" customFormat="1" ht="15.6" customHeight="1">
      <c r="B78" s="32"/>
      <c r="C78" s="27" t="s">
        <v>29</v>
      </c>
      <c r="F78" s="25" t="str">
        <f>IF(E18="","",E18)</f>
        <v>Vyplň údaj</v>
      </c>
      <c r="I78" s="27" t="s">
        <v>34</v>
      </c>
      <c r="J78" s="30" t="str">
        <f>E24</f>
        <v>J. Mazurková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139</v>
      </c>
      <c r="D80" s="109" t="s">
        <v>57</v>
      </c>
      <c r="E80" s="109" t="s">
        <v>53</v>
      </c>
      <c r="F80" s="109" t="s">
        <v>54</v>
      </c>
      <c r="G80" s="109" t="s">
        <v>140</v>
      </c>
      <c r="H80" s="109" t="s">
        <v>141</v>
      </c>
      <c r="I80" s="109" t="s">
        <v>142</v>
      </c>
      <c r="J80" s="109" t="s">
        <v>112</v>
      </c>
      <c r="K80" s="110" t="s">
        <v>143</v>
      </c>
      <c r="L80" s="107"/>
      <c r="M80" s="56" t="s">
        <v>19</v>
      </c>
      <c r="N80" s="57" t="s">
        <v>42</v>
      </c>
      <c r="O80" s="57" t="s">
        <v>144</v>
      </c>
      <c r="P80" s="57" t="s">
        <v>145</v>
      </c>
      <c r="Q80" s="57" t="s">
        <v>146</v>
      </c>
      <c r="R80" s="57" t="s">
        <v>147</v>
      </c>
      <c r="S80" s="57" t="s">
        <v>148</v>
      </c>
      <c r="T80" s="58" t="s">
        <v>149</v>
      </c>
    </row>
    <row r="81" spans="2:65" s="1" customFormat="1" ht="22.9" customHeight="1">
      <c r="B81" s="32"/>
      <c r="C81" s="61" t="s">
        <v>150</v>
      </c>
      <c r="J81" s="111">
        <f>BK81</f>
        <v>0</v>
      </c>
      <c r="L81" s="32"/>
      <c r="M81" s="59"/>
      <c r="N81" s="50"/>
      <c r="O81" s="50"/>
      <c r="P81" s="112">
        <f>P82</f>
        <v>0</v>
      </c>
      <c r="Q81" s="50"/>
      <c r="R81" s="112">
        <f>R82</f>
        <v>0</v>
      </c>
      <c r="S81" s="50"/>
      <c r="T81" s="113">
        <f>T82</f>
        <v>0</v>
      </c>
      <c r="AT81" s="17" t="s">
        <v>71</v>
      </c>
      <c r="AU81" s="17" t="s">
        <v>113</v>
      </c>
      <c r="BK81" s="114">
        <f>BK82</f>
        <v>0</v>
      </c>
    </row>
    <row r="82" spans="2:65" s="11" customFormat="1" ht="25.9" customHeight="1">
      <c r="B82" s="115"/>
      <c r="D82" s="116" t="s">
        <v>71</v>
      </c>
      <c r="E82" s="117" t="s">
        <v>856</v>
      </c>
      <c r="F82" s="117" t="s">
        <v>857</v>
      </c>
      <c r="I82" s="118"/>
      <c r="J82" s="119">
        <f>BK82</f>
        <v>0</v>
      </c>
      <c r="L82" s="115"/>
      <c r="M82" s="120"/>
      <c r="P82" s="121">
        <f>P83</f>
        <v>0</v>
      </c>
      <c r="R82" s="121">
        <f>R83</f>
        <v>0</v>
      </c>
      <c r="T82" s="122">
        <f>T83</f>
        <v>0</v>
      </c>
      <c r="AR82" s="116" t="s">
        <v>85</v>
      </c>
      <c r="AT82" s="123" t="s">
        <v>71</v>
      </c>
      <c r="AU82" s="123" t="s">
        <v>72</v>
      </c>
      <c r="AY82" s="116" t="s">
        <v>153</v>
      </c>
      <c r="BK82" s="124">
        <f>BK83</f>
        <v>0</v>
      </c>
    </row>
    <row r="83" spans="2:65" s="11" customFormat="1" ht="22.9" customHeight="1">
      <c r="B83" s="115"/>
      <c r="D83" s="116" t="s">
        <v>71</v>
      </c>
      <c r="E83" s="125" t="s">
        <v>2152</v>
      </c>
      <c r="F83" s="125" t="s">
        <v>2153</v>
      </c>
      <c r="I83" s="118"/>
      <c r="J83" s="126">
        <f>BK83</f>
        <v>0</v>
      </c>
      <c r="L83" s="115"/>
      <c r="M83" s="120"/>
      <c r="P83" s="121">
        <f>P84</f>
        <v>0</v>
      </c>
      <c r="R83" s="121">
        <f>R84</f>
        <v>0</v>
      </c>
      <c r="T83" s="122">
        <f>T84</f>
        <v>0</v>
      </c>
      <c r="AR83" s="116" t="s">
        <v>85</v>
      </c>
      <c r="AT83" s="123" t="s">
        <v>71</v>
      </c>
      <c r="AU83" s="123" t="s">
        <v>80</v>
      </c>
      <c r="AY83" s="116" t="s">
        <v>153</v>
      </c>
      <c r="BK83" s="124">
        <f>BK84</f>
        <v>0</v>
      </c>
    </row>
    <row r="84" spans="2:65" s="1" customFormat="1" ht="14.45" customHeight="1">
      <c r="B84" s="32"/>
      <c r="C84" s="127" t="s">
        <v>80</v>
      </c>
      <c r="D84" s="127" t="s">
        <v>155</v>
      </c>
      <c r="E84" s="128" t="s">
        <v>2154</v>
      </c>
      <c r="F84" s="129" t="s">
        <v>99</v>
      </c>
      <c r="G84" s="130" t="s">
        <v>2141</v>
      </c>
      <c r="H84" s="131">
        <v>1</v>
      </c>
      <c r="I84" s="132"/>
      <c r="J84" s="133">
        <f>ROUND(I84*H84,2)</f>
        <v>0</v>
      </c>
      <c r="K84" s="129" t="s">
        <v>19</v>
      </c>
      <c r="L84" s="32"/>
      <c r="M84" s="179" t="s">
        <v>19</v>
      </c>
      <c r="N84" s="180" t="s">
        <v>44</v>
      </c>
      <c r="O84" s="177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AR84" s="138" t="s">
        <v>245</v>
      </c>
      <c r="AT84" s="138" t="s">
        <v>155</v>
      </c>
      <c r="AU84" s="138" t="s">
        <v>85</v>
      </c>
      <c r="AY84" s="17" t="s">
        <v>153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85</v>
      </c>
      <c r="BK84" s="139">
        <f>ROUND(I84*H84,2)</f>
        <v>0</v>
      </c>
      <c r="BL84" s="17" t="s">
        <v>245</v>
      </c>
      <c r="BM84" s="138" t="s">
        <v>2155</v>
      </c>
    </row>
    <row r="85" spans="2:65" s="1" customFormat="1" ht="6.95" customHeight="1"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32"/>
    </row>
  </sheetData>
  <sheetProtection algorithmName="SHA-512" hashValue="2qAHc1RALGadNeveMavgYZ5u3HtbA/zKZzjO10fci9ekiQ2UEdPmJRjpAUFQl/xZaaWP/QXyazbbxi3AupUoCg==" saltValue="Gl7dG+lRIkCQLN7WDcO7Omkt+GhkgYVk5mufIX331mtLblJy6WwDG0vbH2qMjWRHlvRiTcK+T+CM67kuKrHEsA==" spinCount="100000" sheet="1" objects="1" scenarios="1" formatColumns="0" formatRows="0" autoFilter="0"/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5"/>
  <sheetViews>
    <sheetView showGridLines="0" workbookViewId="0"/>
  </sheetViews>
  <sheetFormatPr defaultRowHeight="11.2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103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2:46" ht="24.95" customHeight="1">
      <c r="B4" s="20"/>
      <c r="D4" s="21" t="s">
        <v>107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4.45" customHeight="1">
      <c r="B7" s="20"/>
      <c r="E7" s="300" t="str">
        <f>'Rekapitulace stavby'!K6</f>
        <v>Stavební úpravy bytového domu ul. Partyzánská č. p. 302 v Pudlově</v>
      </c>
      <c r="F7" s="301"/>
      <c r="G7" s="301"/>
      <c r="H7" s="301"/>
      <c r="L7" s="20"/>
    </row>
    <row r="8" spans="2:46" s="1" customFormat="1" ht="12" customHeight="1">
      <c r="B8" s="32"/>
      <c r="D8" s="27" t="s">
        <v>108</v>
      </c>
      <c r="L8" s="32"/>
    </row>
    <row r="9" spans="2:46" s="1" customFormat="1" ht="15.6" customHeight="1">
      <c r="B9" s="32"/>
      <c r="E9" s="290" t="s">
        <v>2156</v>
      </c>
      <c r="F9" s="299"/>
      <c r="G9" s="299"/>
      <c r="H9" s="29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26. 11. 2022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73"/>
      <c r="G18" s="273"/>
      <c r="H18" s="273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BENUTA PRO s.r.o.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2157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4.45" customHeight="1">
      <c r="B27" s="86"/>
      <c r="E27" s="277" t="s">
        <v>19</v>
      </c>
      <c r="F27" s="277"/>
      <c r="G27" s="277"/>
      <c r="H27" s="277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ROUND((SUM(BE81:BE84)),  2)</f>
        <v>0</v>
      </c>
      <c r="I33" s="89">
        <v>0.21</v>
      </c>
      <c r="J33" s="88">
        <f>ROUND(((SUM(BE81:BE84))*I33),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ROUND((SUM(BF81:BF84)),  2)</f>
        <v>0</v>
      </c>
      <c r="I34" s="89">
        <v>0.15</v>
      </c>
      <c r="J34" s="88">
        <f>ROUND(((SUM(BF81:BF84))*I34),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ROUND((SUM(BG81:BG84)),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ROUND((SUM(BH81:BH84)),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ROUND((SUM(BI81:BI84)),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110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4.45" customHeight="1">
      <c r="B48" s="32"/>
      <c r="E48" s="300" t="str">
        <f>E7</f>
        <v>Stavební úpravy bytového domu ul. Partyzánská č. p. 302 v Pudlově</v>
      </c>
      <c r="F48" s="301"/>
      <c r="G48" s="301"/>
      <c r="H48" s="301"/>
      <c r="L48" s="32"/>
    </row>
    <row r="49" spans="2:47" s="1" customFormat="1" ht="12" customHeight="1">
      <c r="B49" s="32"/>
      <c r="C49" s="27" t="s">
        <v>108</v>
      </c>
      <c r="L49" s="32"/>
    </row>
    <row r="50" spans="2:47" s="1" customFormat="1" ht="15.6" customHeight="1">
      <c r="B50" s="32"/>
      <c r="E50" s="290" t="str">
        <f>E9</f>
        <v>E.2.01.8 - Slaboroudá elektroinstalace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Partyzánská 302</v>
      </c>
      <c r="I52" s="27" t="s">
        <v>23</v>
      </c>
      <c r="J52" s="49" t="str">
        <f>IF(J12="","",J12)</f>
        <v>26. 11. 2022</v>
      </c>
      <c r="L52" s="32"/>
    </row>
    <row r="53" spans="2:47" s="1" customFormat="1" ht="6.95" customHeight="1">
      <c r="B53" s="32"/>
      <c r="L53" s="32"/>
    </row>
    <row r="54" spans="2:47" s="1" customFormat="1" ht="15.6" customHeight="1">
      <c r="B54" s="32"/>
      <c r="C54" s="27" t="s">
        <v>25</v>
      </c>
      <c r="F54" s="25" t="str">
        <f>E15</f>
        <v>Město Bohumín</v>
      </c>
      <c r="I54" s="27" t="s">
        <v>31</v>
      </c>
      <c r="J54" s="30" t="str">
        <f>E21</f>
        <v>BENUTA PRO s.r.o.</v>
      </c>
      <c r="L54" s="32"/>
    </row>
    <row r="55" spans="2:47" s="1" customFormat="1" ht="15.6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L. Javorek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111</v>
      </c>
      <c r="D57" s="90"/>
      <c r="E57" s="90"/>
      <c r="F57" s="90"/>
      <c r="G57" s="90"/>
      <c r="H57" s="90"/>
      <c r="I57" s="90"/>
      <c r="J57" s="97" t="s">
        <v>112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J81</f>
        <v>0</v>
      </c>
      <c r="L59" s="32"/>
      <c r="AU59" s="17" t="s">
        <v>113</v>
      </c>
    </row>
    <row r="60" spans="2:47" s="8" customFormat="1" ht="24.95" customHeight="1">
      <c r="B60" s="99"/>
      <c r="D60" s="100" t="s">
        <v>123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19.899999999999999" customHeight="1">
      <c r="B61" s="103"/>
      <c r="D61" s="104" t="s">
        <v>2158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1" t="s">
        <v>138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4.45" customHeight="1">
      <c r="B71" s="32"/>
      <c r="E71" s="300" t="str">
        <f>E7</f>
        <v>Stavební úpravy bytového domu ul. Partyzánská č. p. 302 v Pudlově</v>
      </c>
      <c r="F71" s="301"/>
      <c r="G71" s="301"/>
      <c r="H71" s="301"/>
      <c r="L71" s="32"/>
    </row>
    <row r="72" spans="2:20" s="1" customFormat="1" ht="12" customHeight="1">
      <c r="B72" s="32"/>
      <c r="C72" s="27" t="s">
        <v>108</v>
      </c>
      <c r="L72" s="32"/>
    </row>
    <row r="73" spans="2:20" s="1" customFormat="1" ht="15.6" customHeight="1">
      <c r="B73" s="32"/>
      <c r="E73" s="290" t="str">
        <f>E9</f>
        <v>E.2.01.8 - Slaboroudá elektroinstalace</v>
      </c>
      <c r="F73" s="299"/>
      <c r="G73" s="299"/>
      <c r="H73" s="299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>Partyzánská 302</v>
      </c>
      <c r="I75" s="27" t="s">
        <v>23</v>
      </c>
      <c r="J75" s="49" t="str">
        <f>IF(J12="","",J12)</f>
        <v>26. 11. 2022</v>
      </c>
      <c r="L75" s="32"/>
    </row>
    <row r="76" spans="2:20" s="1" customFormat="1" ht="6.95" customHeight="1">
      <c r="B76" s="32"/>
      <c r="L76" s="32"/>
    </row>
    <row r="77" spans="2:20" s="1" customFormat="1" ht="15.6" customHeight="1">
      <c r="B77" s="32"/>
      <c r="C77" s="27" t="s">
        <v>25</v>
      </c>
      <c r="F77" s="25" t="str">
        <f>E15</f>
        <v>Město Bohumín</v>
      </c>
      <c r="I77" s="27" t="s">
        <v>31</v>
      </c>
      <c r="J77" s="30" t="str">
        <f>E21</f>
        <v>BENUTA PRO s.r.o.</v>
      </c>
      <c r="L77" s="32"/>
    </row>
    <row r="78" spans="2:20" s="1" customFormat="1" ht="15.6" customHeight="1">
      <c r="B78" s="32"/>
      <c r="C78" s="27" t="s">
        <v>29</v>
      </c>
      <c r="F78" s="25" t="str">
        <f>IF(E18="","",E18)</f>
        <v>Vyplň údaj</v>
      </c>
      <c r="I78" s="27" t="s">
        <v>34</v>
      </c>
      <c r="J78" s="30" t="str">
        <f>E24</f>
        <v>L. Javorek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139</v>
      </c>
      <c r="D80" s="109" t="s">
        <v>57</v>
      </c>
      <c r="E80" s="109" t="s">
        <v>53</v>
      </c>
      <c r="F80" s="109" t="s">
        <v>54</v>
      </c>
      <c r="G80" s="109" t="s">
        <v>140</v>
      </c>
      <c r="H80" s="109" t="s">
        <v>141</v>
      </c>
      <c r="I80" s="109" t="s">
        <v>142</v>
      </c>
      <c r="J80" s="109" t="s">
        <v>112</v>
      </c>
      <c r="K80" s="110" t="s">
        <v>143</v>
      </c>
      <c r="L80" s="107"/>
      <c r="M80" s="56" t="s">
        <v>19</v>
      </c>
      <c r="N80" s="57" t="s">
        <v>42</v>
      </c>
      <c r="O80" s="57" t="s">
        <v>144</v>
      </c>
      <c r="P80" s="57" t="s">
        <v>145</v>
      </c>
      <c r="Q80" s="57" t="s">
        <v>146</v>
      </c>
      <c r="R80" s="57" t="s">
        <v>147</v>
      </c>
      <c r="S80" s="57" t="s">
        <v>148</v>
      </c>
      <c r="T80" s="58" t="s">
        <v>149</v>
      </c>
    </row>
    <row r="81" spans="2:65" s="1" customFormat="1" ht="22.9" customHeight="1">
      <c r="B81" s="32"/>
      <c r="C81" s="61" t="s">
        <v>150</v>
      </c>
      <c r="J81" s="111">
        <f>BK81</f>
        <v>0</v>
      </c>
      <c r="L81" s="32"/>
      <c r="M81" s="59"/>
      <c r="N81" s="50"/>
      <c r="O81" s="50"/>
      <c r="P81" s="112">
        <f>P82</f>
        <v>0</v>
      </c>
      <c r="Q81" s="50"/>
      <c r="R81" s="112">
        <f>R82</f>
        <v>0</v>
      </c>
      <c r="S81" s="50"/>
      <c r="T81" s="113">
        <f>T82</f>
        <v>0</v>
      </c>
      <c r="AT81" s="17" t="s">
        <v>71</v>
      </c>
      <c r="AU81" s="17" t="s">
        <v>113</v>
      </c>
      <c r="BK81" s="114">
        <f>BK82</f>
        <v>0</v>
      </c>
    </row>
    <row r="82" spans="2:65" s="11" customFormat="1" ht="25.9" customHeight="1">
      <c r="B82" s="115"/>
      <c r="D82" s="116" t="s">
        <v>71</v>
      </c>
      <c r="E82" s="117" t="s">
        <v>856</v>
      </c>
      <c r="F82" s="117" t="s">
        <v>857</v>
      </c>
      <c r="I82" s="118"/>
      <c r="J82" s="119">
        <f>BK82</f>
        <v>0</v>
      </c>
      <c r="L82" s="115"/>
      <c r="M82" s="120"/>
      <c r="P82" s="121">
        <f>P83</f>
        <v>0</v>
      </c>
      <c r="R82" s="121">
        <f>R83</f>
        <v>0</v>
      </c>
      <c r="T82" s="122">
        <f>T83</f>
        <v>0</v>
      </c>
      <c r="AR82" s="116" t="s">
        <v>85</v>
      </c>
      <c r="AT82" s="123" t="s">
        <v>71</v>
      </c>
      <c r="AU82" s="123" t="s">
        <v>72</v>
      </c>
      <c r="AY82" s="116" t="s">
        <v>153</v>
      </c>
      <c r="BK82" s="124">
        <f>BK83</f>
        <v>0</v>
      </c>
    </row>
    <row r="83" spans="2:65" s="11" customFormat="1" ht="22.9" customHeight="1">
      <c r="B83" s="115"/>
      <c r="D83" s="116" t="s">
        <v>71</v>
      </c>
      <c r="E83" s="125" t="s">
        <v>2159</v>
      </c>
      <c r="F83" s="125" t="s">
        <v>2160</v>
      </c>
      <c r="I83" s="118"/>
      <c r="J83" s="126">
        <f>BK83</f>
        <v>0</v>
      </c>
      <c r="L83" s="115"/>
      <c r="M83" s="120"/>
      <c r="P83" s="121">
        <f>P84</f>
        <v>0</v>
      </c>
      <c r="R83" s="121">
        <f>R84</f>
        <v>0</v>
      </c>
      <c r="T83" s="122">
        <f>T84</f>
        <v>0</v>
      </c>
      <c r="AR83" s="116" t="s">
        <v>85</v>
      </c>
      <c r="AT83" s="123" t="s">
        <v>71</v>
      </c>
      <c r="AU83" s="123" t="s">
        <v>80</v>
      </c>
      <c r="AY83" s="116" t="s">
        <v>153</v>
      </c>
      <c r="BK83" s="124">
        <f>BK84</f>
        <v>0</v>
      </c>
    </row>
    <row r="84" spans="2:65" s="1" customFormat="1" ht="14.45" customHeight="1">
      <c r="B84" s="32"/>
      <c r="C84" s="127" t="s">
        <v>80</v>
      </c>
      <c r="D84" s="127" t="s">
        <v>155</v>
      </c>
      <c r="E84" s="128" t="s">
        <v>2161</v>
      </c>
      <c r="F84" s="129" t="s">
        <v>2162</v>
      </c>
      <c r="G84" s="130" t="s">
        <v>2141</v>
      </c>
      <c r="H84" s="131">
        <v>1</v>
      </c>
      <c r="I84" s="132"/>
      <c r="J84" s="133">
        <f>ROUND(I84*H84,2)</f>
        <v>0</v>
      </c>
      <c r="K84" s="129" t="s">
        <v>19</v>
      </c>
      <c r="L84" s="32"/>
      <c r="M84" s="179" t="s">
        <v>19</v>
      </c>
      <c r="N84" s="180" t="s">
        <v>44</v>
      </c>
      <c r="O84" s="177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AR84" s="138" t="s">
        <v>245</v>
      </c>
      <c r="AT84" s="138" t="s">
        <v>155</v>
      </c>
      <c r="AU84" s="138" t="s">
        <v>85</v>
      </c>
      <c r="AY84" s="17" t="s">
        <v>153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85</v>
      </c>
      <c r="BK84" s="139">
        <f>ROUND(I84*H84,2)</f>
        <v>0</v>
      </c>
      <c r="BL84" s="17" t="s">
        <v>245</v>
      </c>
      <c r="BM84" s="138" t="s">
        <v>2163</v>
      </c>
    </row>
    <row r="85" spans="2:65" s="1" customFormat="1" ht="6.95" customHeight="1"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32"/>
    </row>
  </sheetData>
  <sheetProtection algorithmName="SHA-512" hashValue="KZ0gkwWp143CB1O9aFvFkySJT939D4EbIz2ShiX4Se5+lhemTCIH4ECwG89DzHqTykWC3jLLmmkzTiF53fZtNQ==" saltValue="IbQYarrt7a/c3RaupExObkSiZRWhhbxbtWvx0dAjoaJNgTy4ZWqLw/KJ+7zK26drB3ohWcFG7hoxmPZMKq1laQ==" spinCount="100000" sheet="1" objects="1" scenarios="1" formatColumns="0" formatRows="0" autoFilter="0"/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E.2.01.1. - Pozemní objek...</vt:lpstr>
      <vt:lpstr>E.2.01.2 - Zpevněná parko...</vt:lpstr>
      <vt:lpstr>E.2.01.3 - Oplocení</vt:lpstr>
      <vt:lpstr>E.2.01.4 - Oprava septiku</vt:lpstr>
      <vt:lpstr>E.2.01.5 - Zdravotechnika</vt:lpstr>
      <vt:lpstr>E.2.01.6 - Vytápění</vt:lpstr>
      <vt:lpstr>E.2.01.7 - Silnoproudá el...</vt:lpstr>
      <vt:lpstr>E.2.01.8 - Slaboroudá ele...</vt:lpstr>
      <vt:lpstr>VRN - Vedlejší rozpočtové...</vt:lpstr>
      <vt:lpstr>Pokyny pro vyplnění</vt:lpstr>
      <vt:lpstr>'E.2.01.1. - Pozemní objek...'!Názvy_tisku</vt:lpstr>
      <vt:lpstr>'E.2.01.2 - Zpevněná parko...'!Názvy_tisku</vt:lpstr>
      <vt:lpstr>'E.2.01.3 - Oplocení'!Názvy_tisku</vt:lpstr>
      <vt:lpstr>'E.2.01.4 - Oprava septiku'!Názvy_tisku</vt:lpstr>
      <vt:lpstr>'E.2.01.5 - Zdravotechnika'!Názvy_tisku</vt:lpstr>
      <vt:lpstr>'E.2.01.6 - Vytápění'!Názvy_tisku</vt:lpstr>
      <vt:lpstr>'E.2.01.7 - Silnoproudá el...'!Názvy_tisku</vt:lpstr>
      <vt:lpstr>'E.2.01.8 - Slaboroudá ele...'!Názvy_tisku</vt:lpstr>
      <vt:lpstr>'Rekapitulace stavby'!Názvy_tisku</vt:lpstr>
      <vt:lpstr>'VRN - Vedlejší rozpočtové...'!Názvy_tisku</vt:lpstr>
      <vt:lpstr>'E.2.01.1. - Pozemní objek...'!Oblast_tisku</vt:lpstr>
      <vt:lpstr>'E.2.01.2 - Zpevněná parko...'!Oblast_tisku</vt:lpstr>
      <vt:lpstr>'E.2.01.3 - Oplocení'!Oblast_tisku</vt:lpstr>
      <vt:lpstr>'E.2.01.4 - Oprava septiku'!Oblast_tisku</vt:lpstr>
      <vt:lpstr>'E.2.01.5 - Zdravotechnika'!Oblast_tisku</vt:lpstr>
      <vt:lpstr>'E.2.01.6 - Vytápění'!Oblast_tisku</vt:lpstr>
      <vt:lpstr>'E.2.01.7 - Silnoproudá el...'!Oblast_tisku</vt:lpstr>
      <vt:lpstr>'E.2.01.8 - Slaboroudá ele...'!Oblast_tisku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Tomáš-NTB\Tomáš</dc:creator>
  <cp:lastModifiedBy>Prokešová Adriana</cp:lastModifiedBy>
  <cp:lastPrinted>2022-12-18T17:37:10Z</cp:lastPrinted>
  <dcterms:created xsi:type="dcterms:W3CDTF">2022-12-18T17:12:14Z</dcterms:created>
  <dcterms:modified xsi:type="dcterms:W3CDTF">2025-01-29T14:39:38Z</dcterms:modified>
</cp:coreProperties>
</file>